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705" tabRatio="369" activeTab="0"/>
  </bookViews>
  <sheets>
    <sheet name="FixedAsset25630215" sheetId="1" r:id="rId1"/>
  </sheets>
  <definedNames>
    <definedName name="_xlfn.FORMULATEXT" hidden="1">#NAME?</definedName>
    <definedName name="BCExport">'FixedAsset25630215'!$A$1:$P$29</definedName>
  </definedNames>
  <calcPr fullCalcOnLoad="1"/>
</workbook>
</file>

<file path=xl/sharedStrings.xml><?xml version="1.0" encoding="utf-8"?>
<sst xmlns="http://schemas.openxmlformats.org/spreadsheetml/2006/main" count="56" uniqueCount="47">
  <si>
    <t>ประเภท</t>
  </si>
  <si>
    <t>ชื่อประเภท</t>
  </si>
  <si>
    <t>รหัสสินทรัพย์</t>
  </si>
  <si>
    <t>ชื่อสินทรัพย์</t>
  </si>
  <si>
    <t>หน่วยนับ</t>
  </si>
  <si>
    <t>วันที่ซื้อหรือได้มา</t>
  </si>
  <si>
    <t>วันที่เริ่มคำนวณ</t>
  </si>
  <si>
    <t>อัตราส่วน</t>
  </si>
  <si>
    <t>ค่าเสื่อม</t>
  </si>
  <si>
    <t>ค่าเสื่อมสะสม</t>
  </si>
  <si>
    <t>ยอดยกไป</t>
  </si>
  <si>
    <t>FU</t>
  </si>
  <si>
    <t>เฟอร์นิเจอร์และเครื่องตกแต่ง</t>
  </si>
  <si>
    <t>เครื่องตกแต่ง</t>
  </si>
  <si>
    <t>001</t>
  </si>
  <si>
    <t>รวมรายการตามประเภท  1  รายการ</t>
  </si>
  <si>
    <t>OF</t>
  </si>
  <si>
    <t>อุปกรณ์สำนักงาน</t>
  </si>
  <si>
    <t>TO</t>
  </si>
  <si>
    <t>เครื่องมือเครื่องใช้สำนักงาน</t>
  </si>
  <si>
    <t>รวมรายการตามประเภท  3  รายการ</t>
  </si>
  <si>
    <t>VH</t>
  </si>
  <si>
    <t>ยานพาหนะ</t>
  </si>
  <si>
    <t>รถยนต์ Toyota Hilux prerunner D cab</t>
  </si>
  <si>
    <t>รถยนต์ Toyota Fortuner</t>
  </si>
  <si>
    <t>รถยนต์ TOYOTA HILUX VIGO 4X2 B</t>
  </si>
  <si>
    <t>รวม  6  รายการ</t>
  </si>
  <si>
    <t>เงื่อนไขการพิมพ์รายงาน</t>
  </si>
  <si>
    <t>ค่าเสื่อมสะสม ยกมา</t>
  </si>
  <si>
    <t>ทะเบียนทรัพย์สินและคำนวณค่าเสื่อมราคา</t>
  </si>
  <si>
    <t>บริษัท ภาษีรู้ไว้ได้เปรียบ จำกัด</t>
  </si>
  <si>
    <t>ราคาที่ได้มา</t>
  </si>
  <si>
    <t>มูลค่าคงเหลือ (ค่าซาก)</t>
  </si>
  <si>
    <t>วัน</t>
  </si>
  <si>
    <t xml:space="preserve">คำนวณถึง : </t>
  </si>
  <si>
    <t>วันเริ่มงวดบัญชี</t>
  </si>
  <si>
    <t>ณ วันที่ 31 ธันวาคม 2561</t>
  </si>
  <si>
    <t>วันสิ้นสุดการคำนวณ</t>
  </si>
  <si>
    <t>พิมพ์จากวันที่   01/01/2561   ถึงวันที่   31/12/2561</t>
  </si>
  <si>
    <t>FU6101-0005</t>
  </si>
  <si>
    <t>OF6101-0004</t>
  </si>
  <si>
    <t>TO6101-0002</t>
  </si>
  <si>
    <t>VH5901-0001</t>
  </si>
  <si>
    <t>VH6103-0001</t>
  </si>
  <si>
    <t>VH6101-0038</t>
  </si>
  <si>
    <t>มูลูค่า คำนวณค่าเสื่อม</t>
  </si>
  <si>
    <t>มูลค่าคงเหลือ ยกมา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</si>
</sst>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70000]d/mm/yyyy;@"/>
    <numFmt numFmtId="177" formatCode="mmm\-yyyy"/>
    <numFmt numFmtId="178" formatCode="[$-41E]d\ mmmm\ yyyy"/>
    <numFmt numFmtId="179" formatCode="d/m/bbbb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20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 quotePrefix="1">
      <alignment vertical="center"/>
    </xf>
    <xf numFmtId="0" fontId="23" fillId="0" borderId="0" xfId="0" applyFont="1" applyAlignment="1" quotePrefix="1">
      <alignment horizontal="center" vertical="center"/>
    </xf>
    <xf numFmtId="43" fontId="23" fillId="33" borderId="0" xfId="0" applyNumberFormat="1" applyFont="1" applyFill="1" applyAlignment="1">
      <alignment/>
    </xf>
    <xf numFmtId="0" fontId="23" fillId="0" borderId="0" xfId="0" applyFont="1" applyAlignment="1" quotePrefix="1">
      <alignment vertical="center"/>
    </xf>
    <xf numFmtId="0" fontId="24" fillId="0" borderId="0" xfId="0" applyFont="1" applyAlignment="1" quotePrefix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 quotePrefix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 quotePrefix="1">
      <alignment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6" borderId="10" xfId="0" applyFont="1" applyFill="1" applyBorder="1" applyAlignment="1">
      <alignment/>
    </xf>
    <xf numFmtId="0" fontId="24" fillId="6" borderId="10" xfId="0" applyFont="1" applyFill="1" applyBorder="1" applyAlignment="1" quotePrefix="1">
      <alignment/>
    </xf>
    <xf numFmtId="0" fontId="24" fillId="6" borderId="10" xfId="0" applyFont="1" applyFill="1" applyBorder="1" applyAlignment="1">
      <alignment horizontal="center"/>
    </xf>
    <xf numFmtId="176" fontId="24" fillId="0" borderId="0" xfId="0" applyNumberFormat="1" applyFont="1" applyAlignment="1" quotePrefix="1">
      <alignment horizontal="center" vertical="center"/>
    </xf>
    <xf numFmtId="176" fontId="24" fillId="0" borderId="0" xfId="0" applyNumberFormat="1" applyFont="1" applyAlignment="1" quotePrefix="1">
      <alignment horizontal="center"/>
    </xf>
    <xf numFmtId="176" fontId="23" fillId="0" borderId="0" xfId="0" applyNumberFormat="1" applyFont="1" applyAlignment="1" quotePrefix="1">
      <alignment horizontal="center"/>
    </xf>
    <xf numFmtId="176" fontId="24" fillId="6" borderId="10" xfId="0" applyNumberFormat="1" applyFont="1" applyFill="1" applyBorder="1" applyAlignment="1">
      <alignment horizontal="center"/>
    </xf>
    <xf numFmtId="176" fontId="24" fillId="0" borderId="0" xfId="0" applyNumberFormat="1" applyFont="1" applyAlignment="1">
      <alignment horizontal="center"/>
    </xf>
    <xf numFmtId="1" fontId="23" fillId="34" borderId="0" xfId="0" applyNumberFormat="1" applyFont="1" applyFill="1" applyAlignment="1" quotePrefix="1">
      <alignment horizontal="center" vertical="center"/>
    </xf>
    <xf numFmtId="1" fontId="24" fillId="34" borderId="0" xfId="0" applyNumberFormat="1" applyFont="1" applyFill="1" applyAlignment="1" quotePrefix="1">
      <alignment horizontal="center" vertical="center"/>
    </xf>
    <xf numFmtId="1" fontId="24" fillId="34" borderId="0" xfId="0" applyNumberFormat="1" applyFont="1" applyFill="1" applyAlignment="1" quotePrefix="1">
      <alignment horizontal="center"/>
    </xf>
    <xf numFmtId="1" fontId="24" fillId="34" borderId="0" xfId="0" applyNumberFormat="1" applyFont="1" applyFill="1" applyAlignment="1">
      <alignment horizontal="center"/>
    </xf>
    <xf numFmtId="1" fontId="23" fillId="34" borderId="0" xfId="0" applyNumberFormat="1" applyFont="1" applyFill="1" applyAlignment="1">
      <alignment/>
    </xf>
    <xf numFmtId="1" fontId="24" fillId="34" borderId="0" xfId="0" applyNumberFormat="1" applyFont="1" applyFill="1" applyAlignment="1" quotePrefix="1">
      <alignment/>
    </xf>
    <xf numFmtId="0" fontId="26" fillId="0" borderId="0" xfId="0" applyFont="1" applyAlignment="1">
      <alignment/>
    </xf>
    <xf numFmtId="0" fontId="24" fillId="6" borderId="11" xfId="0" applyFont="1" applyFill="1" applyBorder="1" applyAlignment="1" quotePrefix="1">
      <alignment horizontal="center" vertical="center"/>
    </xf>
    <xf numFmtId="0" fontId="24" fillId="6" borderId="12" xfId="0" applyFont="1" applyFill="1" applyBorder="1" applyAlignment="1" quotePrefix="1">
      <alignment horizontal="center" vertical="center"/>
    </xf>
    <xf numFmtId="0" fontId="23" fillId="34" borderId="0" xfId="0" applyFont="1" applyFill="1" applyAlignment="1" quotePrefix="1">
      <alignment horizontal="center" vertical="center"/>
    </xf>
    <xf numFmtId="176" fontId="24" fillId="34" borderId="0" xfId="0" applyNumberFormat="1" applyFont="1" applyFill="1" applyAlignment="1" quotePrefix="1">
      <alignment horizontal="center" vertical="center"/>
    </xf>
    <xf numFmtId="176" fontId="24" fillId="34" borderId="0" xfId="0" applyNumberFormat="1" applyFont="1" applyFill="1" applyAlignment="1" quotePrefix="1">
      <alignment horizontal="center"/>
    </xf>
    <xf numFmtId="176" fontId="23" fillId="34" borderId="0" xfId="0" applyNumberFormat="1" applyFont="1" applyFill="1" applyAlignment="1" quotePrefix="1">
      <alignment horizontal="center"/>
    </xf>
    <xf numFmtId="176" fontId="24" fillId="34" borderId="10" xfId="0" applyNumberFormat="1" applyFont="1" applyFill="1" applyBorder="1" applyAlignment="1">
      <alignment horizontal="center"/>
    </xf>
    <xf numFmtId="176" fontId="24" fillId="34" borderId="0" xfId="0" applyNumberFormat="1" applyFont="1" applyFill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4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 quotePrefix="1">
      <alignment horizontal="center"/>
    </xf>
    <xf numFmtId="43" fontId="23" fillId="0" borderId="0" xfId="44" applyFont="1" applyAlignment="1" quotePrefix="1">
      <alignment vertical="center"/>
    </xf>
    <xf numFmtId="43" fontId="24" fillId="0" borderId="13" xfId="44" applyFont="1" applyBorder="1" applyAlignment="1" quotePrefix="1">
      <alignment horizontal="right" vertical="center"/>
    </xf>
    <xf numFmtId="179" fontId="27" fillId="34" borderId="13" xfId="44" applyNumberFormat="1" applyFont="1" applyFill="1" applyBorder="1" applyAlignment="1" quotePrefix="1">
      <alignment horizontal="center" vertical="center"/>
    </xf>
    <xf numFmtId="43" fontId="28" fillId="0" borderId="0" xfId="44" applyFont="1" applyAlignment="1" quotePrefix="1">
      <alignment vertical="center"/>
    </xf>
    <xf numFmtId="43" fontId="29" fillId="0" borderId="0" xfId="44" applyFont="1" applyAlignment="1" quotePrefix="1">
      <alignment vertical="center"/>
    </xf>
    <xf numFmtId="43" fontId="30" fillId="0" borderId="0" xfId="44" applyFont="1" applyAlignment="1" quotePrefix="1">
      <alignment vertical="center"/>
    </xf>
    <xf numFmtId="43" fontId="24" fillId="0" borderId="0" xfId="44" applyFont="1" applyAlignment="1" quotePrefix="1">
      <alignment vertical="center"/>
    </xf>
    <xf numFmtId="43" fontId="24" fillId="0" borderId="0" xfId="44" applyFont="1" applyAlignment="1" quotePrefix="1">
      <alignment/>
    </xf>
    <xf numFmtId="43" fontId="23" fillId="0" borderId="0" xfId="44" applyFont="1" applyAlignment="1" quotePrefix="1">
      <alignment/>
    </xf>
    <xf numFmtId="9" fontId="23" fillId="0" borderId="0" xfId="61" applyFont="1" applyAlignment="1" quotePrefix="1">
      <alignment horizontal="center"/>
    </xf>
    <xf numFmtId="1" fontId="23" fillId="34" borderId="0" xfId="44" applyNumberFormat="1" applyFont="1" applyFill="1" applyAlignment="1" quotePrefix="1">
      <alignment horizontal="center"/>
    </xf>
    <xf numFmtId="43" fontId="24" fillId="0" borderId="10" xfId="44" applyFont="1" applyBorder="1" applyAlignment="1" quotePrefix="1">
      <alignment/>
    </xf>
    <xf numFmtId="1" fontId="24" fillId="34" borderId="10" xfId="44" applyNumberFormat="1" applyFont="1" applyFill="1" applyBorder="1" applyAlignment="1" quotePrefix="1">
      <alignment/>
    </xf>
    <xf numFmtId="43" fontId="24" fillId="0" borderId="0" xfId="44" applyFont="1" applyAlignment="1">
      <alignment/>
    </xf>
    <xf numFmtId="43" fontId="23" fillId="0" borderId="0" xfId="44" applyFont="1" applyAlignment="1">
      <alignment/>
    </xf>
    <xf numFmtId="0" fontId="24" fillId="6" borderId="11" xfId="0" applyFont="1" applyFill="1" applyBorder="1" applyAlignment="1" quotePrefix="1">
      <alignment horizontal="center" vertical="center" wrapText="1"/>
    </xf>
    <xf numFmtId="0" fontId="24" fillId="6" borderId="12" xfId="0" applyFont="1" applyFill="1" applyBorder="1" applyAlignment="1" quotePrefix="1">
      <alignment horizontal="center" vertical="center" wrapText="1"/>
    </xf>
    <xf numFmtId="43" fontId="24" fillId="6" borderId="11" xfId="44" applyFont="1" applyFill="1" applyBorder="1" applyAlignment="1" quotePrefix="1">
      <alignment horizontal="center" vertical="center" wrapText="1"/>
    </xf>
    <xf numFmtId="43" fontId="24" fillId="6" borderId="12" xfId="44" applyFont="1" applyFill="1" applyBorder="1" applyAlignment="1" quotePrefix="1">
      <alignment horizontal="center" vertical="center" wrapText="1"/>
    </xf>
    <xf numFmtId="0" fontId="24" fillId="34" borderId="11" xfId="0" applyFont="1" applyFill="1" applyBorder="1" applyAlignment="1" quotePrefix="1">
      <alignment horizontal="center" vertical="center" wrapText="1"/>
    </xf>
    <xf numFmtId="0" fontId="24" fillId="34" borderId="12" xfId="0" applyFont="1" applyFill="1" applyBorder="1" applyAlignment="1" quotePrefix="1">
      <alignment horizontal="center" vertical="center" wrapText="1"/>
    </xf>
    <xf numFmtId="43" fontId="24" fillId="6" borderId="11" xfId="44" applyFont="1" applyFill="1" applyBorder="1" applyAlignment="1" quotePrefix="1">
      <alignment horizontal="center" vertical="center"/>
    </xf>
    <xf numFmtId="43" fontId="24" fillId="6" borderId="12" xfId="44" applyFont="1" applyFill="1" applyBorder="1" applyAlignment="1" quotePrefix="1">
      <alignment horizontal="center" vertical="center"/>
    </xf>
    <xf numFmtId="1" fontId="24" fillId="34" borderId="11" xfId="0" applyNumberFormat="1" applyFont="1" applyFill="1" applyBorder="1" applyAlignment="1" quotePrefix="1">
      <alignment horizontal="center" vertical="center"/>
    </xf>
    <xf numFmtId="1" fontId="24" fillId="34" borderId="12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tabSelected="1" zoomScale="115" zoomScaleNormal="11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16" sqref="G16"/>
    </sheetView>
  </sheetViews>
  <sheetFormatPr defaultColWidth="9.140625" defaultRowHeight="12.75"/>
  <cols>
    <col min="1" max="1" width="9.57421875" style="10" customWidth="1"/>
    <col min="2" max="2" width="23.140625" style="10" customWidth="1"/>
    <col min="3" max="3" width="5.28125" style="11" customWidth="1"/>
    <col min="4" max="4" width="9.421875" style="11" customWidth="1"/>
    <col min="5" max="5" width="9.00390625" style="11" customWidth="1"/>
    <col min="6" max="6" width="9.00390625" style="42" customWidth="1"/>
    <col min="7" max="7" width="9.421875" style="11" customWidth="1"/>
    <col min="8" max="8" width="6.8515625" style="58" customWidth="1"/>
    <col min="9" max="9" width="10.57421875" style="58" customWidth="1"/>
    <col min="10" max="10" width="9.140625" style="58" customWidth="1"/>
    <col min="11" max="11" width="9.421875" style="10" customWidth="1"/>
    <col min="12" max="12" width="4.421875" style="10" customWidth="1"/>
    <col min="13" max="13" width="4.421875" style="29" customWidth="1"/>
    <col min="14" max="14" width="8.00390625" style="58" customWidth="1"/>
    <col min="15" max="15" width="11.421875" style="58" customWidth="1"/>
    <col min="16" max="16" width="10.00390625" style="58" customWidth="1"/>
    <col min="17" max="16384" width="9.140625" style="10" customWidth="1"/>
  </cols>
  <sheetData>
    <row r="1" spans="1:16" s="1" customFormat="1" ht="14.25">
      <c r="A1" s="31" t="s">
        <v>30</v>
      </c>
      <c r="B1" s="6"/>
      <c r="C1" s="4"/>
      <c r="D1" s="4"/>
      <c r="E1" s="4"/>
      <c r="F1" s="34"/>
      <c r="G1" s="4"/>
      <c r="H1" s="44"/>
      <c r="I1" s="44"/>
      <c r="J1" s="44"/>
      <c r="K1" s="44"/>
      <c r="L1" s="4"/>
      <c r="M1" s="25"/>
      <c r="N1" s="44"/>
      <c r="O1" s="45" t="s">
        <v>35</v>
      </c>
      <c r="P1" s="46">
        <v>43739</v>
      </c>
    </row>
    <row r="2" spans="1:16" s="1" customFormat="1" ht="15.75">
      <c r="A2" s="16" t="s">
        <v>29</v>
      </c>
      <c r="B2" s="6"/>
      <c r="C2" s="4"/>
      <c r="D2" s="4"/>
      <c r="E2" s="4"/>
      <c r="F2" s="34"/>
      <c r="G2" s="4"/>
      <c r="H2" s="47"/>
      <c r="I2" s="44"/>
      <c r="J2" s="44"/>
      <c r="K2" s="44"/>
      <c r="L2" s="4"/>
      <c r="M2" s="25"/>
      <c r="N2" s="44"/>
      <c r="O2" s="45" t="s">
        <v>34</v>
      </c>
      <c r="P2" s="46">
        <v>44104</v>
      </c>
    </row>
    <row r="3" spans="1:16" s="1" customFormat="1" ht="13.5" customHeight="1">
      <c r="A3" s="16" t="s">
        <v>36</v>
      </c>
      <c r="B3" s="6"/>
      <c r="C3" s="4"/>
      <c r="D3" s="4"/>
      <c r="E3" s="4"/>
      <c r="F3" s="34"/>
      <c r="G3" s="4"/>
      <c r="H3" s="48"/>
      <c r="I3" s="44"/>
      <c r="J3" s="44"/>
      <c r="K3" s="44"/>
      <c r="L3" s="4"/>
      <c r="M3" s="25"/>
      <c r="N3" s="49"/>
      <c r="O3" s="44"/>
      <c r="P3" s="44"/>
    </row>
    <row r="4" spans="1:16" s="1" customFormat="1" ht="10.5">
      <c r="A4" s="6"/>
      <c r="B4" s="6"/>
      <c r="C4" s="4"/>
      <c r="D4" s="4"/>
      <c r="E4" s="4"/>
      <c r="F4" s="34"/>
      <c r="G4" s="4"/>
      <c r="H4" s="44"/>
      <c r="I4" s="44"/>
      <c r="J4" s="44"/>
      <c r="K4" s="44"/>
      <c r="L4" s="4"/>
      <c r="M4" s="25"/>
      <c r="N4" s="44"/>
      <c r="O4" s="44"/>
      <c r="P4" s="44"/>
    </row>
    <row r="5" spans="1:16" s="2" customFormat="1" ht="21.75" customHeight="1">
      <c r="A5" s="32" t="s">
        <v>0</v>
      </c>
      <c r="B5" s="32" t="s">
        <v>1</v>
      </c>
      <c r="C5" s="59" t="s">
        <v>4</v>
      </c>
      <c r="D5" s="59" t="s">
        <v>5</v>
      </c>
      <c r="E5" s="59" t="s">
        <v>6</v>
      </c>
      <c r="F5" s="63" t="s">
        <v>37</v>
      </c>
      <c r="G5" s="65" t="s">
        <v>31</v>
      </c>
      <c r="H5" s="61" t="s">
        <v>32</v>
      </c>
      <c r="I5" s="61" t="s">
        <v>45</v>
      </c>
      <c r="J5" s="61" t="s">
        <v>46</v>
      </c>
      <c r="K5" s="59" t="s">
        <v>28</v>
      </c>
      <c r="L5" s="59" t="s">
        <v>7</v>
      </c>
      <c r="M5" s="67" t="s">
        <v>33</v>
      </c>
      <c r="N5" s="65" t="s">
        <v>8</v>
      </c>
      <c r="O5" s="65" t="s">
        <v>9</v>
      </c>
      <c r="P5" s="65" t="s">
        <v>10</v>
      </c>
    </row>
    <row r="6" spans="1:16" s="2" customFormat="1" ht="10.5">
      <c r="A6" s="33" t="s">
        <v>2</v>
      </c>
      <c r="B6" s="33" t="s">
        <v>3</v>
      </c>
      <c r="C6" s="60"/>
      <c r="D6" s="60"/>
      <c r="E6" s="60"/>
      <c r="F6" s="64"/>
      <c r="G6" s="66"/>
      <c r="H6" s="62"/>
      <c r="I6" s="62"/>
      <c r="J6" s="62"/>
      <c r="K6" s="60"/>
      <c r="L6" s="60"/>
      <c r="M6" s="68"/>
      <c r="N6" s="66"/>
      <c r="O6" s="66"/>
      <c r="P6" s="66"/>
    </row>
    <row r="7" spans="1:16" s="2" customFormat="1" ht="10.5">
      <c r="A7" s="3"/>
      <c r="B7" s="3"/>
      <c r="C7" s="7"/>
      <c r="D7" s="20"/>
      <c r="E7" s="20"/>
      <c r="F7" s="35"/>
      <c r="G7" s="7"/>
      <c r="H7" s="50"/>
      <c r="I7" s="50"/>
      <c r="J7" s="50"/>
      <c r="K7" s="50"/>
      <c r="L7" s="7"/>
      <c r="M7" s="26"/>
      <c r="N7" s="50"/>
      <c r="O7" s="50"/>
      <c r="P7" s="50"/>
    </row>
    <row r="8" spans="1:16" s="14" customFormat="1" ht="10.5">
      <c r="A8" s="12" t="s">
        <v>11</v>
      </c>
      <c r="B8" s="12" t="s">
        <v>12</v>
      </c>
      <c r="C8" s="13"/>
      <c r="D8" s="21"/>
      <c r="E8" s="21"/>
      <c r="F8" s="36"/>
      <c r="G8" s="13"/>
      <c r="H8" s="51"/>
      <c r="I8" s="51"/>
      <c r="J8" s="51"/>
      <c r="K8" s="12"/>
      <c r="L8" s="13"/>
      <c r="M8" s="27"/>
      <c r="N8" s="51"/>
      <c r="O8" s="51"/>
      <c r="P8" s="51"/>
    </row>
    <row r="9" spans="1:16" ht="10.5">
      <c r="A9" s="8" t="s">
        <v>39</v>
      </c>
      <c r="B9" s="8" t="s">
        <v>13</v>
      </c>
      <c r="C9" s="9" t="s">
        <v>14</v>
      </c>
      <c r="D9" s="22">
        <v>40187</v>
      </c>
      <c r="E9" s="22">
        <v>40187</v>
      </c>
      <c r="F9" s="37">
        <v>44071</v>
      </c>
      <c r="G9" s="52">
        <v>32800</v>
      </c>
      <c r="H9" s="52">
        <v>1</v>
      </c>
      <c r="I9" s="52">
        <f>+G9-H9</f>
        <v>32799</v>
      </c>
      <c r="J9" s="52">
        <f>+I9-K9</f>
        <v>3005.6699999999983</v>
      </c>
      <c r="K9" s="5">
        <v>29793.33</v>
      </c>
      <c r="L9" s="53">
        <v>0.1</v>
      </c>
      <c r="M9" s="54">
        <f>IF(F9&lt;$P$2,(F9-$P$1)+1,IF($P$1&lt;F9,IF(D9&lt;$P$1,DATEDIF($P$1,$P$2,"d"),DATEDIF(D9,$P$2,"d"))+1,0))</f>
        <v>333</v>
      </c>
      <c r="N9" s="52">
        <f>IF(M9=0,I9*L9,IF(I9-K9&lt;((I9*L9)*M9)/365,I9-K9,((I9*L9)*M9)/365))</f>
        <v>2992.347123287671</v>
      </c>
      <c r="O9" s="52">
        <f>IF(J9="",N9,+I9-J9+N9)</f>
        <v>32785.67712328767</v>
      </c>
      <c r="P9" s="52">
        <f>+G9-O9</f>
        <v>14.322876712329162</v>
      </c>
    </row>
    <row r="10" spans="1:16" s="14" customFormat="1" ht="10.5">
      <c r="A10" s="17"/>
      <c r="B10" s="18" t="s">
        <v>15</v>
      </c>
      <c r="C10" s="19"/>
      <c r="D10" s="23"/>
      <c r="E10" s="23"/>
      <c r="F10" s="38"/>
      <c r="G10" s="55">
        <f>SUM(G9)</f>
        <v>32800</v>
      </c>
      <c r="H10" s="55">
        <f>SUM(H9)</f>
        <v>1</v>
      </c>
      <c r="I10" s="55">
        <f>SUM(I9)</f>
        <v>32799</v>
      </c>
      <c r="J10" s="55">
        <f aca="true" t="shared" si="0" ref="J10:P10">SUM(J9)</f>
        <v>3005.6699999999983</v>
      </c>
      <c r="K10" s="55">
        <f t="shared" si="0"/>
        <v>29793.33</v>
      </c>
      <c r="L10" s="55"/>
      <c r="M10" s="56"/>
      <c r="N10" s="55">
        <f t="shared" si="0"/>
        <v>2992.347123287671</v>
      </c>
      <c r="O10" s="55">
        <f t="shared" si="0"/>
        <v>32785.67712328767</v>
      </c>
      <c r="P10" s="55">
        <f t="shared" si="0"/>
        <v>14.322876712329162</v>
      </c>
    </row>
    <row r="11" spans="2:16" s="14" customFormat="1" ht="10.5">
      <c r="B11" s="12"/>
      <c r="C11" s="15"/>
      <c r="D11" s="24"/>
      <c r="E11" s="24"/>
      <c r="F11" s="39"/>
      <c r="G11" s="51"/>
      <c r="H11" s="57"/>
      <c r="I11" s="51"/>
      <c r="J11" s="51"/>
      <c r="K11" s="12"/>
      <c r="L11" s="15"/>
      <c r="M11" s="28"/>
      <c r="N11" s="51"/>
      <c r="O11" s="51"/>
      <c r="P11" s="51"/>
    </row>
    <row r="12" spans="1:16" s="14" customFormat="1" ht="10.5">
      <c r="A12" s="12" t="s">
        <v>16</v>
      </c>
      <c r="B12" s="12" t="s">
        <v>17</v>
      </c>
      <c r="C12" s="13"/>
      <c r="D12" s="21"/>
      <c r="E12" s="21"/>
      <c r="F12" s="36"/>
      <c r="G12" s="51"/>
      <c r="H12" s="51"/>
      <c r="I12" s="51"/>
      <c r="J12" s="51"/>
      <c r="K12" s="12"/>
      <c r="L12" s="13"/>
      <c r="M12" s="27"/>
      <c r="N12" s="51"/>
      <c r="O12" s="51"/>
      <c r="P12" s="51"/>
    </row>
    <row r="13" spans="1:16" ht="10.5">
      <c r="A13" s="8" t="s">
        <v>40</v>
      </c>
      <c r="B13" s="8" t="s">
        <v>17</v>
      </c>
      <c r="C13" s="9" t="s">
        <v>14</v>
      </c>
      <c r="D13" s="22">
        <v>43831</v>
      </c>
      <c r="E13" s="22">
        <v>43862</v>
      </c>
      <c r="F13" s="37">
        <v>45689</v>
      </c>
      <c r="G13" s="52">
        <v>100000</v>
      </c>
      <c r="H13" s="52">
        <v>1</v>
      </c>
      <c r="I13" s="52">
        <f>+G13-H13</f>
        <v>99999</v>
      </c>
      <c r="J13" s="52">
        <f>+I13-K13</f>
        <v>99999</v>
      </c>
      <c r="K13" s="5">
        <v>0</v>
      </c>
      <c r="L13" s="53">
        <v>0.2</v>
      </c>
      <c r="M13" s="54">
        <f>IF(F13&lt;$P$2,(F13-$P$1)+1,IF($P$1&lt;F13,IF(D13&lt;$P$1,DATEDIF($P$1,$P$2,"d"),DATEDIF(D13,$P$2,"d"))+1,0))</f>
        <v>274</v>
      </c>
      <c r="N13" s="52">
        <f>IF(M13=0,I13*L13,IF(I13-K13&lt;((I13*L13)*M13)/365,I13-K13,((I13*L13)*M13)/365))</f>
        <v>15013.548493150687</v>
      </c>
      <c r="O13" s="52">
        <f>IF(J13="",N13,+I13-J13+N13)</f>
        <v>15013.548493150687</v>
      </c>
      <c r="P13" s="52">
        <f>+G13-O13</f>
        <v>84986.45150684932</v>
      </c>
    </row>
    <row r="14" spans="1:16" s="14" customFormat="1" ht="10.5">
      <c r="A14" s="17"/>
      <c r="B14" s="18" t="s">
        <v>15</v>
      </c>
      <c r="C14" s="19"/>
      <c r="D14" s="23"/>
      <c r="E14" s="23"/>
      <c r="F14" s="38"/>
      <c r="G14" s="55">
        <f>SUM(G13)</f>
        <v>100000</v>
      </c>
      <c r="H14" s="55">
        <f>SUM(H13)</f>
        <v>1</v>
      </c>
      <c r="I14" s="55">
        <f>SUM(I13)</f>
        <v>99999</v>
      </c>
      <c r="J14" s="55">
        <f aca="true" t="shared" si="1" ref="J14:P14">SUM(J13)</f>
        <v>99999</v>
      </c>
      <c r="K14" s="55">
        <f t="shared" si="1"/>
        <v>0</v>
      </c>
      <c r="L14" s="55"/>
      <c r="M14" s="56"/>
      <c r="N14" s="55">
        <f t="shared" si="1"/>
        <v>15013.548493150687</v>
      </c>
      <c r="O14" s="55">
        <f t="shared" si="1"/>
        <v>15013.548493150687</v>
      </c>
      <c r="P14" s="55">
        <f t="shared" si="1"/>
        <v>84986.45150684932</v>
      </c>
    </row>
    <row r="15" spans="2:16" s="14" customFormat="1" ht="10.5">
      <c r="B15" s="12"/>
      <c r="C15" s="15"/>
      <c r="D15" s="24"/>
      <c r="E15" s="24"/>
      <c r="F15" s="39"/>
      <c r="G15" s="51"/>
      <c r="H15" s="57"/>
      <c r="I15" s="51"/>
      <c r="J15" s="51"/>
      <c r="K15" s="12"/>
      <c r="L15" s="15"/>
      <c r="M15" s="28"/>
      <c r="N15" s="51"/>
      <c r="O15" s="51"/>
      <c r="P15" s="51"/>
    </row>
    <row r="16" spans="1:16" s="14" customFormat="1" ht="10.5">
      <c r="A16" s="12" t="s">
        <v>18</v>
      </c>
      <c r="B16" s="12" t="s">
        <v>19</v>
      </c>
      <c r="C16" s="13"/>
      <c r="D16" s="21"/>
      <c r="E16" s="21"/>
      <c r="F16" s="36"/>
      <c r="G16" s="51"/>
      <c r="H16" s="51"/>
      <c r="I16" s="51"/>
      <c r="J16" s="51"/>
      <c r="K16" s="12"/>
      <c r="L16" s="13"/>
      <c r="M16" s="27"/>
      <c r="N16" s="51"/>
      <c r="O16" s="51"/>
      <c r="P16" s="51"/>
    </row>
    <row r="17" spans="1:16" ht="10.5">
      <c r="A17" s="8" t="s">
        <v>41</v>
      </c>
      <c r="B17" s="8" t="s">
        <v>19</v>
      </c>
      <c r="C17" s="9" t="s">
        <v>14</v>
      </c>
      <c r="D17" s="22">
        <v>43831</v>
      </c>
      <c r="E17" s="22">
        <v>43862</v>
      </c>
      <c r="F17" s="37">
        <v>45689</v>
      </c>
      <c r="G17" s="52">
        <v>100000</v>
      </c>
      <c r="H17" s="52">
        <v>1</v>
      </c>
      <c r="I17" s="52">
        <f>+G17-H17</f>
        <v>99999</v>
      </c>
      <c r="J17" s="52">
        <f>+I17-K17</f>
        <v>98332.33</v>
      </c>
      <c r="K17" s="5">
        <v>1666.67</v>
      </c>
      <c r="L17" s="53">
        <v>0.2</v>
      </c>
      <c r="M17" s="54">
        <f>IF(F17&lt;$P$2,(F17-$P$1)+1,IF($P$1&lt;F17,IF(D17&lt;$P$1,DATEDIF($P$1,$P$2,"d"),DATEDIF(D17,$P$2,"d"))+1,0))</f>
        <v>274</v>
      </c>
      <c r="N17" s="52">
        <f>IF(M17=0,I17*L17,IF(I17-K17&lt;((I17*L17)*M17)/365,I17-K17,((I17*L17)*M17)/365))</f>
        <v>15013.548493150687</v>
      </c>
      <c r="O17" s="52">
        <f>IF(J17="",N17,+I17-J17+N17)</f>
        <v>16680.218493150685</v>
      </c>
      <c r="P17" s="52">
        <f>+G17-O17</f>
        <v>83319.78150684931</v>
      </c>
    </row>
    <row r="18" spans="1:16" s="14" customFormat="1" ht="10.5">
      <c r="A18" s="17"/>
      <c r="B18" s="18" t="s">
        <v>15</v>
      </c>
      <c r="C18" s="19"/>
      <c r="D18" s="23"/>
      <c r="E18" s="23"/>
      <c r="F18" s="38"/>
      <c r="G18" s="55">
        <f>SUM(G17)</f>
        <v>100000</v>
      </c>
      <c r="H18" s="55">
        <f>SUM(H17)</f>
        <v>1</v>
      </c>
      <c r="I18" s="55">
        <f>SUM(I17)</f>
        <v>99999</v>
      </c>
      <c r="J18" s="55">
        <f aca="true" t="shared" si="2" ref="J18:P18">SUM(J17)</f>
        <v>98332.33</v>
      </c>
      <c r="K18" s="55">
        <f t="shared" si="2"/>
        <v>1666.67</v>
      </c>
      <c r="L18" s="55"/>
      <c r="M18" s="56"/>
      <c r="N18" s="55">
        <f t="shared" si="2"/>
        <v>15013.548493150687</v>
      </c>
      <c r="O18" s="55">
        <f t="shared" si="2"/>
        <v>16680.218493150685</v>
      </c>
      <c r="P18" s="55">
        <f t="shared" si="2"/>
        <v>83319.78150684931</v>
      </c>
    </row>
    <row r="19" spans="2:16" s="14" customFormat="1" ht="10.5">
      <c r="B19" s="12"/>
      <c r="C19" s="15"/>
      <c r="D19" s="24"/>
      <c r="E19" s="24"/>
      <c r="F19" s="39"/>
      <c r="G19" s="51"/>
      <c r="H19" s="57"/>
      <c r="I19" s="51"/>
      <c r="J19" s="51"/>
      <c r="K19" s="12"/>
      <c r="L19" s="15"/>
      <c r="M19" s="28"/>
      <c r="N19" s="51"/>
      <c r="O19" s="51"/>
      <c r="P19" s="51"/>
    </row>
    <row r="20" spans="1:16" s="14" customFormat="1" ht="10.5">
      <c r="A20" s="12" t="s">
        <v>21</v>
      </c>
      <c r="B20" s="12" t="s">
        <v>22</v>
      </c>
      <c r="C20" s="13"/>
      <c r="D20" s="21"/>
      <c r="E20" s="21"/>
      <c r="F20" s="36"/>
      <c r="G20" s="51"/>
      <c r="H20" s="51"/>
      <c r="I20" s="51"/>
      <c r="J20" s="51"/>
      <c r="K20" s="12"/>
      <c r="L20" s="13"/>
      <c r="M20" s="27"/>
      <c r="N20" s="51"/>
      <c r="O20" s="51"/>
      <c r="P20" s="51"/>
    </row>
    <row r="21" spans="1:16" ht="10.5">
      <c r="A21" s="8" t="s">
        <v>42</v>
      </c>
      <c r="B21" s="8" t="s">
        <v>23</v>
      </c>
      <c r="C21" s="9" t="s">
        <v>14</v>
      </c>
      <c r="D21" s="22">
        <v>43221</v>
      </c>
      <c r="E21" s="22">
        <v>43221</v>
      </c>
      <c r="F21" s="37">
        <v>46874</v>
      </c>
      <c r="G21" s="52">
        <v>100000</v>
      </c>
      <c r="H21" s="52">
        <v>1</v>
      </c>
      <c r="I21" s="52">
        <f>+G21-H21</f>
        <v>99999</v>
      </c>
      <c r="J21" s="52">
        <f>+I21-K21</f>
        <v>98332.33</v>
      </c>
      <c r="K21" s="5">
        <v>1666.67</v>
      </c>
      <c r="L21" s="53">
        <v>0.1</v>
      </c>
      <c r="M21" s="54">
        <f>IF(F21&lt;$P$2,(F21-$P$1)+1,IF($P$1&lt;F21,IF(D21&lt;$P$1,DATEDIF($P$1,$P$2,"d"),DATEDIF(D21,$P$2,"d"))+1,0))</f>
        <v>366</v>
      </c>
      <c r="N21" s="52">
        <f>IF(M21=0,I21*L21,IF(I21-K21&lt;((I21*L21)*M21)/365,I21-K21,((I21*L21)*M21)/365))</f>
        <v>10027.296986301371</v>
      </c>
      <c r="O21" s="52">
        <f>IF(J21="",N21,+I21-J21+N21)</f>
        <v>11693.96698630137</v>
      </c>
      <c r="P21" s="52">
        <f>+G21-O21</f>
        <v>88306.03301369863</v>
      </c>
    </row>
    <row r="22" spans="1:16" ht="10.5">
      <c r="A22" s="8" t="s">
        <v>43</v>
      </c>
      <c r="B22" s="8" t="s">
        <v>24</v>
      </c>
      <c r="C22" s="9" t="s">
        <v>14</v>
      </c>
      <c r="D22" s="22">
        <v>43848</v>
      </c>
      <c r="E22" s="22">
        <v>43848</v>
      </c>
      <c r="F22" s="37">
        <v>47501</v>
      </c>
      <c r="G22" s="52">
        <v>100000</v>
      </c>
      <c r="H22" s="52">
        <v>1</v>
      </c>
      <c r="I22" s="52">
        <f>+G22-H22</f>
        <v>99999</v>
      </c>
      <c r="J22" s="52">
        <f>+I22-K22</f>
        <v>98332.33</v>
      </c>
      <c r="K22" s="5">
        <v>1666.67</v>
      </c>
      <c r="L22" s="53">
        <v>0.1</v>
      </c>
      <c r="M22" s="54">
        <f>IF(F22&lt;$P$2,(F22-$P$1)+1,IF($P$1&lt;F22,IF(D22&lt;$P$1,DATEDIF($P$1,$P$2,"d"),DATEDIF(D22,$P$2,"d"))+1,0))</f>
        <v>257</v>
      </c>
      <c r="N22" s="52">
        <f>IF(M22=0,I22*L22,IF(I22-K22&lt;((I22*L22)*M22)/365,I22-K22,((I22*L22)*M22)/365))</f>
        <v>7041.025479452055</v>
      </c>
      <c r="O22" s="52">
        <f>IF(J22="",N22,+I22-J22+N22)</f>
        <v>8707.695479452053</v>
      </c>
      <c r="P22" s="52">
        <f>+G22-O22</f>
        <v>91292.30452054794</v>
      </c>
    </row>
    <row r="23" spans="1:16" ht="10.5">
      <c r="A23" s="8" t="s">
        <v>44</v>
      </c>
      <c r="B23" s="8" t="s">
        <v>25</v>
      </c>
      <c r="C23" s="9" t="s">
        <v>14</v>
      </c>
      <c r="D23" s="22">
        <v>43840</v>
      </c>
      <c r="E23" s="22">
        <v>43871</v>
      </c>
      <c r="F23" s="37">
        <v>47524</v>
      </c>
      <c r="G23" s="52">
        <v>100000</v>
      </c>
      <c r="H23" s="52">
        <v>1</v>
      </c>
      <c r="I23" s="52">
        <f>+G23-H23</f>
        <v>99999</v>
      </c>
      <c r="J23" s="52">
        <f>+I23-K23</f>
        <v>98332.33</v>
      </c>
      <c r="K23" s="5">
        <v>1666.67</v>
      </c>
      <c r="L23" s="53">
        <v>0.1</v>
      </c>
      <c r="M23" s="54">
        <f>IF(F23&lt;$P$2,(F23-$P$1)+1,IF($P$1&lt;F23,IF(D23&lt;$P$1,DATEDIF($P$1,$P$2,"d"),DATEDIF(D23,$P$2,"d"))+1,0))</f>
        <v>265</v>
      </c>
      <c r="N23" s="52">
        <f>IF(M23=0,I23*L23,IF(I23-K23&lt;((I23*L23)*M23)/365,I23-K23,((I23*L23)*M23)/365))</f>
        <v>7260.201369863015</v>
      </c>
      <c r="O23" s="52">
        <f>IF(J23="",N23,+I23-J23+N23)</f>
        <v>8926.871369863013</v>
      </c>
      <c r="P23" s="52">
        <f>+G23-O23</f>
        <v>91073.12863013698</v>
      </c>
    </row>
    <row r="24" spans="1:16" s="14" customFormat="1" ht="10.5">
      <c r="A24" s="17"/>
      <c r="B24" s="18" t="s">
        <v>20</v>
      </c>
      <c r="C24" s="19"/>
      <c r="D24" s="19"/>
      <c r="E24" s="19"/>
      <c r="F24" s="40"/>
      <c r="G24" s="55">
        <f>SUM(G21:G23)</f>
        <v>300000</v>
      </c>
      <c r="H24" s="55">
        <f>SUM(H21:H23)</f>
        <v>3</v>
      </c>
      <c r="I24" s="55">
        <f>SUM(I21:I23)</f>
        <v>299997</v>
      </c>
      <c r="J24" s="55">
        <f aca="true" t="shared" si="3" ref="J24:P24">SUM(J21:J23)</f>
        <v>294996.99</v>
      </c>
      <c r="K24" s="55">
        <f t="shared" si="3"/>
        <v>5000.01</v>
      </c>
      <c r="L24" s="55"/>
      <c r="M24" s="56"/>
      <c r="N24" s="55">
        <f t="shared" si="3"/>
        <v>24328.52383561644</v>
      </c>
      <c r="O24" s="55">
        <f t="shared" si="3"/>
        <v>29328.533835616436</v>
      </c>
      <c r="P24" s="55">
        <f t="shared" si="3"/>
        <v>270671.4661643836</v>
      </c>
    </row>
    <row r="25" spans="2:16" s="14" customFormat="1" ht="10.5">
      <c r="B25" s="12"/>
      <c r="C25" s="15"/>
      <c r="D25" s="15"/>
      <c r="E25" s="15"/>
      <c r="F25" s="41"/>
      <c r="G25" s="57"/>
      <c r="H25" s="57"/>
      <c r="I25" s="57"/>
      <c r="J25" s="57"/>
      <c r="L25" s="15"/>
      <c r="M25" s="28"/>
      <c r="N25" s="57"/>
      <c r="O25" s="57"/>
      <c r="P25" s="57"/>
    </row>
    <row r="26" spans="1:16" s="14" customFormat="1" ht="10.5">
      <c r="A26" s="17"/>
      <c r="B26" s="18" t="s">
        <v>26</v>
      </c>
      <c r="C26" s="19"/>
      <c r="D26" s="19"/>
      <c r="E26" s="19"/>
      <c r="F26" s="40"/>
      <c r="G26" s="55">
        <f>+G24+G18+G14+G10</f>
        <v>532800</v>
      </c>
      <c r="H26" s="55">
        <f>+H24+H18+H14+H10</f>
        <v>6</v>
      </c>
      <c r="I26" s="55">
        <f>+I24+I18+I14+I10</f>
        <v>532794</v>
      </c>
      <c r="J26" s="55">
        <f aca="true" t="shared" si="4" ref="J26:P26">+J24+J18+J14+J10</f>
        <v>496333.99</v>
      </c>
      <c r="K26" s="55">
        <f t="shared" si="4"/>
        <v>36460.01</v>
      </c>
      <c r="L26" s="55"/>
      <c r="M26" s="56"/>
      <c r="N26" s="55">
        <f t="shared" si="4"/>
        <v>57347.967945205484</v>
      </c>
      <c r="O26" s="55">
        <f t="shared" si="4"/>
        <v>93807.97794520548</v>
      </c>
      <c r="P26" s="55">
        <f t="shared" si="4"/>
        <v>438992.02205479454</v>
      </c>
    </row>
    <row r="27" spans="2:16" ht="10.5">
      <c r="B27" s="8"/>
      <c r="I27" s="52"/>
      <c r="J27" s="52"/>
      <c r="K27" s="8"/>
      <c r="N27" s="52"/>
      <c r="O27" s="52"/>
      <c r="P27" s="52"/>
    </row>
    <row r="28" spans="1:16" s="14" customFormat="1" ht="10.5">
      <c r="A28" s="12" t="s">
        <v>27</v>
      </c>
      <c r="B28" s="12"/>
      <c r="C28" s="13"/>
      <c r="D28" s="13"/>
      <c r="E28" s="13"/>
      <c r="F28" s="43"/>
      <c r="G28" s="13"/>
      <c r="H28" s="51"/>
      <c r="I28" s="51"/>
      <c r="J28" s="51"/>
      <c r="K28" s="12"/>
      <c r="L28" s="12"/>
      <c r="M28" s="30"/>
      <c r="N28" s="51"/>
      <c r="O28" s="51"/>
      <c r="P28" s="51"/>
    </row>
    <row r="29" spans="1:16" s="14" customFormat="1" ht="10.5">
      <c r="A29" s="12" t="s">
        <v>38</v>
      </c>
      <c r="B29" s="12"/>
      <c r="C29" s="13"/>
      <c r="D29" s="13"/>
      <c r="E29" s="13"/>
      <c r="F29" s="43"/>
      <c r="G29" s="13"/>
      <c r="H29" s="51"/>
      <c r="I29" s="51"/>
      <c r="J29" s="51"/>
      <c r="K29" s="12"/>
      <c r="L29" s="12"/>
      <c r="M29" s="30"/>
      <c r="N29" s="51"/>
      <c r="O29" s="51"/>
      <c r="P29" s="51"/>
    </row>
  </sheetData>
  <sheetProtection/>
  <mergeCells count="14">
    <mergeCell ref="L5:L6"/>
    <mergeCell ref="N5:N6"/>
    <mergeCell ref="O5:O6"/>
    <mergeCell ref="P5:P6"/>
    <mergeCell ref="M5:M6"/>
    <mergeCell ref="K5:K6"/>
    <mergeCell ref="C5:C6"/>
    <mergeCell ref="D5:D6"/>
    <mergeCell ref="E5:E6"/>
    <mergeCell ref="I5:I6"/>
    <mergeCell ref="J5:J6"/>
    <mergeCell ref="F5:F6"/>
    <mergeCell ref="G5:G6"/>
    <mergeCell ref="H5:H6"/>
  </mergeCells>
  <printOptions horizontalCentered="1"/>
  <pageMargins left="0.3937007874015748" right="0.31496062992125984" top="0.6692913385826772" bottom="0.4724409448818898" header="0.26" footer="0.15748031496062992"/>
  <pageSetup fitToHeight="0" fitToWidth="1" horizontalDpi="600" verticalDpi="600" orientation="landscape" paperSize="9" r:id="rId1"/>
  <headerFooter alignWithMargins="0">
    <oddFooter>&amp;R&amp;"Tahoma,Regular"&amp;8&amp;F / &amp;D /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lekjaeng</dc:creator>
  <cp:keywords/>
  <dc:description/>
  <cp:lastModifiedBy>Suradej Lekjaeng</cp:lastModifiedBy>
  <cp:lastPrinted>2018-07-31T09:10:42Z</cp:lastPrinted>
  <dcterms:created xsi:type="dcterms:W3CDTF">2016-05-13T07:32:28Z</dcterms:created>
  <dcterms:modified xsi:type="dcterms:W3CDTF">2021-02-15T06:10:11Z</dcterms:modified>
  <cp:category/>
  <cp:version/>
  <cp:contentType/>
  <cp:contentStatus/>
</cp:coreProperties>
</file>