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 Account &amp; Knowledge Center\99 02ไฟล์สำหรับการวางระบบและฟอร์มตัวอย่างให้ลูกค้า\00 Master file\"/>
    </mc:Choice>
  </mc:AlternateContent>
  <xr:revisionPtr revIDLastSave="0" documentId="13_ncr:1_{BDC77938-EAD3-42B1-8A24-76DB20153DBD}" xr6:coauthVersionLast="46" xr6:coauthVersionMax="46" xr10:uidLastSave="{00000000-0000-0000-0000-000000000000}"/>
  <bookViews>
    <workbookView xWindow="-110" yWindow="-110" windowWidth="19420" windowHeight="10420" tabRatio="937" firstSheet="1" activeTab="3" xr2:uid="{00000000-000D-0000-FFFF-FFFF00000000}"/>
  </bookViews>
  <sheets>
    <sheet name="แนะนำการใช้งาน" sheetId="17" state="hidden" r:id="rId1"/>
    <sheet name="INDEX" sheetId="10" r:id="rId2"/>
    <sheet name="เงินสดย่อย" sheetId="20" r:id="rId3"/>
    <sheet name="ธนาคาร กระแสรายวัน" sheetId="13" r:id="rId4"/>
    <sheet name="บัญชีออมทรัพย์" sheetId="14" r:id="rId5"/>
    <sheet name="สินค้า 1" sheetId="18" r:id="rId6"/>
    <sheet name="คุมใบสำคัญรับ" sheetId="2" r:id="rId7"/>
    <sheet name="ใบสำคัญรับ" sheetId="9" r:id="rId8"/>
    <sheet name="ใบสำคัญรับ1" sheetId="15" r:id="rId9"/>
    <sheet name="ทะเบียนสินทรัพย์" sheetId="19" r:id="rId10"/>
    <sheet name="ใบคุมใบกำกับภาษีขาย" sheetId="6" r:id="rId11"/>
    <sheet name="คุมใบสำคัญจ่าย" sheetId="1" r:id="rId12"/>
    <sheet name="ใบสำคัญจ่าย" sheetId="8" r:id="rId13"/>
    <sheet name="ใบสำคัญจ่าย1" sheetId="16" r:id="rId14"/>
    <sheet name="ใบคุมใบกำกับภาษีซื้อ" sheetId="4" r:id="rId15"/>
    <sheet name="ใบคุมภาษีหัก ณ ที่จ่าย" sheetId="7" r:id="rId16"/>
    <sheet name="สรุปการจ่ายเงินเดือนรายเดือน" sheetId="12" r:id="rId17"/>
    <sheet name="ตัวอย่างคำนวณหักภาษี" sheetId="21" r:id="rId18"/>
    <sheet name="ตัวอย่างสลิป" sheetId="22" r:id="rId19"/>
    <sheet name="คุมประจำปีเงินเดือน" sheetId="11" state="hidden" r:id="rId20"/>
  </sheets>
  <externalReferences>
    <externalReference r:id="rId21"/>
  </externalReferences>
  <definedNames>
    <definedName name="_xlnm._FilterDatabase" localSheetId="19" hidden="1">คุมประจำปีเงินเดือน!$A$4:$Q$197</definedName>
    <definedName name="add" localSheetId="17">#REF!</definedName>
    <definedName name="add" localSheetId="18">#REF!</definedName>
    <definedName name="add">#REF!</definedName>
    <definedName name="ARA_Threshold" localSheetId="17">#REF!</definedName>
    <definedName name="ARA_Threshold" localSheetId="18">#REF!</definedName>
    <definedName name="ARA_Threshold">#REF!</definedName>
    <definedName name="ARP_Threshold" localSheetId="17">#REF!</definedName>
    <definedName name="ARP_Threshold" localSheetId="18">#REF!</definedName>
    <definedName name="ARP_Threshold">#REF!</definedName>
    <definedName name="AS2DocOpenMode" hidden="1">"AS2DocumentEdit"</definedName>
    <definedName name="AS2ReportLS" hidden="1">1</definedName>
    <definedName name="AS2StaticLS" localSheetId="17" hidden="1">#REF!</definedName>
    <definedName name="AS2StaticLS" localSheetId="18" hidden="1">#REF!</definedName>
    <definedName name="AS2StaticLS" hidden="1">#REF!</definedName>
    <definedName name="AS2SyncStepLS" hidden="1">0</definedName>
    <definedName name="AS2TickmarkLS" localSheetId="17" hidden="1">#REF!</definedName>
    <definedName name="AS2TickmarkLS" localSheetId="18" hidden="1">#REF!</definedName>
    <definedName name="AS2TickmarkLS" hidden="1">#REF!</definedName>
    <definedName name="AS2VersionLS" hidden="1">300</definedName>
    <definedName name="BCExport">ทะเบียนสินทรัพย์!$A$1:$P$38</definedName>
    <definedName name="BG_Del" hidden="1">15</definedName>
    <definedName name="BG_Ins" hidden="1">4</definedName>
    <definedName name="BG_Mod" hidden="1">6</definedName>
    <definedName name="date" localSheetId="17">#REF!</definedName>
    <definedName name="date" localSheetId="18">#REF!</definedName>
    <definedName name="date">#REF!</definedName>
    <definedName name="Fiscal_Sets" localSheetId="17">#REF!</definedName>
    <definedName name="Fiscal_Sets" localSheetId="18">#REF!</definedName>
    <definedName name="Fiscal_Sets">#REF!</definedName>
    <definedName name="Invoice_Detail_Optional_Fields" localSheetId="17">#REF!</definedName>
    <definedName name="Invoice_Detail_Optional_Fields" localSheetId="18">#REF!</definedName>
    <definedName name="Invoice_Detail_Optional_Fields">#REF!</definedName>
    <definedName name="Invoice_Details" localSheetId="17">#REF!</definedName>
    <definedName name="Invoice_Details" localSheetId="18">#REF!</definedName>
    <definedName name="Invoice_Details">#REF!</definedName>
    <definedName name="Invoice_Optional_Fields" localSheetId="17">#REF!</definedName>
    <definedName name="Invoice_Optional_Fields" localSheetId="18">#REF!</definedName>
    <definedName name="Invoice_Optional_Fields">#REF!</definedName>
    <definedName name="Invoice_Payment_Schedules" localSheetId="17">#REF!</definedName>
    <definedName name="Invoice_Payment_Schedules" localSheetId="18">#REF!</definedName>
    <definedName name="Invoice_Payment_Schedules">#REF!</definedName>
    <definedName name="Invoices" localSheetId="17">#REF!</definedName>
    <definedName name="Invoices" localSheetId="18">#REF!</definedName>
    <definedName name="Invoices">#REF!</definedName>
    <definedName name="L_Adjust">[1]Links!$H$1:$H$65536</definedName>
    <definedName name="L_AJE_Tot">[1]Links!$G$1:$G$65536</definedName>
    <definedName name="L_CY_Beg">[1]Links!$F$1:$F$65536</definedName>
    <definedName name="L_CY_End">[1]Links!$J$1:$J$65536</definedName>
    <definedName name="L_PY_End">[1]Links!$K$1:$K$65536</definedName>
    <definedName name="L_RJE_Tot">[1]Links!$I$1:$I$65536</definedName>
    <definedName name="LastPayday" localSheetId="17">#REF!</definedName>
    <definedName name="LastPayday" localSheetId="18">#REF!</definedName>
    <definedName name="LastPayday">#REF!</definedName>
    <definedName name="name" localSheetId="17">#REF!</definedName>
    <definedName name="name" localSheetId="18">#REF!</definedName>
    <definedName name="name">#REF!</definedName>
    <definedName name="no" localSheetId="17">#REF!</definedName>
    <definedName name="no" localSheetId="18">#REF!</definedName>
    <definedName name="no">#REF!</definedName>
    <definedName name="no." localSheetId="17">#REF!</definedName>
    <definedName name="no." localSheetId="18">#REF!</definedName>
    <definedName name="no.">#REF!</definedName>
    <definedName name="_xlnm.Print_Area" localSheetId="11">คุมใบสำคัญจ่าย!$B$1:$N$44</definedName>
    <definedName name="_xlnm.Print_Area" localSheetId="6">คุมใบสำคัญรับ!$B$3:$M$24</definedName>
    <definedName name="_xlnm.Print_Area" localSheetId="19">คุมประจำปีเงินเดือน!$A$1:$J$197</definedName>
    <definedName name="_xlnm.Print_Area" localSheetId="2">เงินสดย่อย!$A$1:$G$34</definedName>
    <definedName name="_xlnm.Print_Area" localSheetId="17">ตัวอย่างคำนวณหักภาษี!$A$1:$O$20</definedName>
    <definedName name="_xlnm.Print_Area" localSheetId="18">ตัวอย่างสลิป!#REF!</definedName>
    <definedName name="_xlnm.Print_Area" localSheetId="10">ใบคุมใบกำกับภาษีขาย!$B$3:$K$28</definedName>
    <definedName name="_xlnm.Print_Area" localSheetId="14">ใบคุมใบกำกับภาษีซื้อ!$B$3:$K$28</definedName>
    <definedName name="_xlnm.Print_Area" localSheetId="15">'ใบคุมภาษีหัก ณ ที่จ่าย'!$A$1:$K$26</definedName>
    <definedName name="_xlnm.Print_Area" localSheetId="12">ใบสำคัญจ่าย!$A$1:$E$36</definedName>
    <definedName name="_xlnm.Print_Area" localSheetId="7">ใบสำคัญรับ!$A$1:$E$41</definedName>
    <definedName name="_xlnm.Print_Area" localSheetId="8">ใบสำคัญรับ1!$A$1:$C$34</definedName>
    <definedName name="_xlnm.Print_Area" localSheetId="16">สรุปการจ่ายเงินเดือนรายเดือน!$A$1:$O$43</definedName>
    <definedName name="_xlnm.Print_Titles" localSheetId="11">คุมใบสำคัญจ่าย!$3:$4</definedName>
    <definedName name="_xlnm.Print_Titles" localSheetId="19">คุมประจำปีเงินเดือน!$1:$2</definedName>
    <definedName name="_xlnm.Print_Titles" localSheetId="2">เงินสดย่อย!$A:$H,เงินสดย่อย!$1:$6</definedName>
    <definedName name="S_AcctDes" localSheetId="17">#REF!</definedName>
    <definedName name="S_AcctDes" localSheetId="18">#REF!</definedName>
    <definedName name="S_AcctDes">#REF!</definedName>
    <definedName name="S_Adjust" localSheetId="17">#REF!</definedName>
    <definedName name="S_Adjust" localSheetId="18">#REF!</definedName>
    <definedName name="S_Adjust">#REF!</definedName>
    <definedName name="S_Adjust_Data" localSheetId="17">#REF!</definedName>
    <definedName name="S_Adjust_Data" localSheetId="18">#REF!</definedName>
    <definedName name="S_Adjust_Data">#REF!</definedName>
    <definedName name="S_Adjust_GT" localSheetId="17">#REF!</definedName>
    <definedName name="S_Adjust_GT" localSheetId="18">#REF!</definedName>
    <definedName name="S_Adjust_GT">#REF!</definedName>
    <definedName name="S_AJE_Tot" localSheetId="17">#REF!</definedName>
    <definedName name="S_AJE_Tot" localSheetId="18">#REF!</definedName>
    <definedName name="S_AJE_Tot">#REF!</definedName>
    <definedName name="S_AJE_Tot_Data" localSheetId="17">#REF!</definedName>
    <definedName name="S_AJE_Tot_Data" localSheetId="18">#REF!</definedName>
    <definedName name="S_AJE_Tot_Data">#REF!</definedName>
    <definedName name="S_AJE_Tot_GT" localSheetId="17">#REF!</definedName>
    <definedName name="S_AJE_Tot_GT" localSheetId="18">#REF!</definedName>
    <definedName name="S_AJE_Tot_GT">#REF!</definedName>
    <definedName name="S_CompNum" localSheetId="17">#REF!</definedName>
    <definedName name="S_CompNum" localSheetId="18">#REF!</definedName>
    <definedName name="S_CompNum">#REF!</definedName>
    <definedName name="S_CY_Beg" localSheetId="17">#REF!</definedName>
    <definedName name="S_CY_Beg" localSheetId="18">#REF!</definedName>
    <definedName name="S_CY_Beg">#REF!</definedName>
    <definedName name="S_CY_Beg_Data" localSheetId="17">#REF!</definedName>
    <definedName name="S_CY_Beg_Data" localSheetId="18">#REF!</definedName>
    <definedName name="S_CY_Beg_Data">#REF!</definedName>
    <definedName name="S_CY_Beg_GT" localSheetId="17">#REF!</definedName>
    <definedName name="S_CY_Beg_GT" localSheetId="18">#REF!</definedName>
    <definedName name="S_CY_Beg_GT">#REF!</definedName>
    <definedName name="S_CY_End" localSheetId="17">#REF!</definedName>
    <definedName name="S_CY_End" localSheetId="18">#REF!</definedName>
    <definedName name="S_CY_End">#REF!</definedName>
    <definedName name="S_CY_End_Data" localSheetId="17">#REF!</definedName>
    <definedName name="S_CY_End_Data" localSheetId="18">#REF!</definedName>
    <definedName name="S_CY_End_Data">#REF!</definedName>
    <definedName name="S_CY_End_GT" localSheetId="17">#REF!</definedName>
    <definedName name="S_CY_End_GT" localSheetId="18">#REF!</definedName>
    <definedName name="S_CY_End_GT">#REF!</definedName>
    <definedName name="S_Diff_Amt" localSheetId="17">#REF!</definedName>
    <definedName name="S_Diff_Amt" localSheetId="18">#REF!</definedName>
    <definedName name="S_Diff_Amt">#REF!</definedName>
    <definedName name="S_Diff_Pct" localSheetId="17">#REF!</definedName>
    <definedName name="S_Diff_Pct" localSheetId="18">#REF!</definedName>
    <definedName name="S_Diff_Pct">#REF!</definedName>
    <definedName name="S_GrpNum" localSheetId="17">#REF!</definedName>
    <definedName name="S_GrpNum" localSheetId="18">#REF!</definedName>
    <definedName name="S_GrpNum">#REF!</definedName>
    <definedName name="S_Headings" localSheetId="17">#REF!</definedName>
    <definedName name="S_Headings" localSheetId="18">#REF!</definedName>
    <definedName name="S_Headings">#REF!</definedName>
    <definedName name="S_KeyValue" localSheetId="17">#REF!</definedName>
    <definedName name="S_KeyValue" localSheetId="18">#REF!</definedName>
    <definedName name="S_KeyValue">#REF!</definedName>
    <definedName name="S_PY_End" localSheetId="17">#REF!</definedName>
    <definedName name="S_PY_End" localSheetId="18">#REF!</definedName>
    <definedName name="S_PY_End">#REF!</definedName>
    <definedName name="S_PY_End_Data" localSheetId="17">#REF!</definedName>
    <definedName name="S_PY_End_Data" localSheetId="18">#REF!</definedName>
    <definedName name="S_PY_End_Data">#REF!</definedName>
    <definedName name="S_PY_End_GT" localSheetId="17">#REF!</definedName>
    <definedName name="S_PY_End_GT" localSheetId="18">#REF!</definedName>
    <definedName name="S_PY_End_GT">#REF!</definedName>
    <definedName name="S_RJE_Tot" localSheetId="17">#REF!</definedName>
    <definedName name="S_RJE_Tot" localSheetId="18">#REF!</definedName>
    <definedName name="S_RJE_Tot">#REF!</definedName>
    <definedName name="S_RJE_Tot_Data" localSheetId="17">#REF!</definedName>
    <definedName name="S_RJE_Tot_Data" localSheetId="18">#REF!</definedName>
    <definedName name="S_RJE_Tot_Data">#REF!</definedName>
    <definedName name="S_RJE_Tot_GT" localSheetId="17">#REF!</definedName>
    <definedName name="S_RJE_Tot_GT" localSheetId="18">#REF!</definedName>
    <definedName name="S_RJE_Tot_GT">#REF!</definedName>
    <definedName name="S_RowNum" localSheetId="17">#REF!</definedName>
    <definedName name="S_RowNum" localSheetId="18">#REF!</definedName>
    <definedName name="S_RowNum">#REF!</definedName>
    <definedName name="SPEC" localSheetId="17">#REF!</definedName>
    <definedName name="SPEC" localSheetId="18">#REF!</definedName>
    <definedName name="SPEC">#REF!</definedName>
    <definedName name="TextRefCopy1" localSheetId="17">#REF!</definedName>
    <definedName name="TextRefCopy1" localSheetId="18">#REF!</definedName>
    <definedName name="TextRefCopy1">#REF!</definedName>
    <definedName name="TextRefCopy10" localSheetId="17">#REF!</definedName>
    <definedName name="TextRefCopy10" localSheetId="18">#REF!</definedName>
    <definedName name="TextRefCopy10">#REF!</definedName>
    <definedName name="TextRefCopy11" localSheetId="17">#REF!</definedName>
    <definedName name="TextRefCopy11" localSheetId="18">#REF!</definedName>
    <definedName name="TextRefCopy11">#REF!</definedName>
    <definedName name="TextRefCopy12" localSheetId="17">#REF!</definedName>
    <definedName name="TextRefCopy12" localSheetId="18">#REF!</definedName>
    <definedName name="TextRefCopy12">#REF!</definedName>
    <definedName name="TextRefCopy13" localSheetId="17">#REF!</definedName>
    <definedName name="TextRefCopy13" localSheetId="18">#REF!</definedName>
    <definedName name="TextRefCopy13">#REF!</definedName>
    <definedName name="TextRefCopy2" localSheetId="17">#REF!</definedName>
    <definedName name="TextRefCopy2" localSheetId="18">#REF!</definedName>
    <definedName name="TextRefCopy2">#REF!</definedName>
    <definedName name="TextRefCopy3" localSheetId="17">#REF!</definedName>
    <definedName name="TextRefCopy3" localSheetId="18">#REF!</definedName>
    <definedName name="TextRefCopy3">#REF!</definedName>
    <definedName name="TextRefCopy4" localSheetId="17">#REF!</definedName>
    <definedName name="TextRefCopy4" localSheetId="18">#REF!</definedName>
    <definedName name="TextRefCopy4">#REF!</definedName>
    <definedName name="TextRefCopy5" localSheetId="17">#REF!</definedName>
    <definedName name="TextRefCopy5" localSheetId="18">#REF!</definedName>
    <definedName name="TextRefCopy5">#REF!</definedName>
    <definedName name="TextRefCopy6" localSheetId="17">#REF!</definedName>
    <definedName name="TextRefCopy6" localSheetId="18">#REF!</definedName>
    <definedName name="TextRefCopy6">#REF!</definedName>
    <definedName name="TextRefCopy7" localSheetId="17">#REF!</definedName>
    <definedName name="TextRefCopy7" localSheetId="18">#REF!</definedName>
    <definedName name="TextRefCopy7">#REF!</definedName>
    <definedName name="TextRefCopy8" localSheetId="17">#REF!</definedName>
    <definedName name="TextRefCopy8" localSheetId="18">#REF!</definedName>
    <definedName name="TextRefCopy8">#REF!</definedName>
    <definedName name="TextRefCopy9" localSheetId="17">#REF!</definedName>
    <definedName name="TextRefCopy9" localSheetId="18">#REF!</definedName>
    <definedName name="TextRefCopy9">#REF!</definedName>
    <definedName name="TextRefCopyRangeCount" hidden="1">13</definedName>
    <definedName name="YOTime" localSheetId="17">#REF!</definedName>
    <definedName name="YOTime" localSheetId="18">#REF!</definedName>
    <definedName name="YOTime">#REF!</definedName>
    <definedName name="YOtrIrInc" localSheetId="17">#REF!</definedName>
    <definedName name="YOtrIrInc" localSheetId="18">#REF!</definedName>
    <definedName name="YOtrIrInc">#REF!</definedName>
    <definedName name="YOtrRInc" localSheetId="17">#REF!</definedName>
    <definedName name="YOtrRInc" localSheetId="18">#REF!</definedName>
    <definedName name="YOtrRInc">#REF!</definedName>
    <definedName name="YProFun" localSheetId="17">#REF!</definedName>
    <definedName name="YProFun" localSheetId="18">#REF!</definedName>
    <definedName name="YProFun">#REF!</definedName>
    <definedName name="YSalary" localSheetId="17">#REF!</definedName>
    <definedName name="YSalary" localSheetId="18">#REF!</definedName>
    <definedName name="YSalary">#REF!</definedName>
    <definedName name="YSSF" localSheetId="17">#REF!</definedName>
    <definedName name="YSSF" localSheetId="18">#REF!</definedName>
    <definedName name="YSSF">#REF!</definedName>
    <definedName name="YWHT" localSheetId="17">#REF!</definedName>
    <definedName name="YWHT" localSheetId="18">#REF!</definedName>
    <definedName name="YWHT">#REF!</definedName>
    <definedName name="จำนวน" localSheetId="17">#REF!</definedName>
    <definedName name="จำนวน" localSheetId="18">#REF!</definedName>
    <definedName name="จำนวน">#REF!</definedName>
    <definedName name="ชื่อ" localSheetId="17">#REF!</definedName>
    <definedName name="ชื่อ" localSheetId="18">#REF!</definedName>
    <definedName name="ชื่อ">#REF!</definedName>
    <definedName name="ชื่อ___สกุล">คุมประจำปีเงินเดือน!$B$3:$XFD$3</definedName>
    <definedName name="ที่อยู่" localSheetId="17">#REF!</definedName>
    <definedName name="ที่อยู่" localSheetId="18">#REF!</definedName>
    <definedName name="ที่อยู่">#REF!</definedName>
    <definedName name="ที่อยู่1" localSheetId="17">#REF!</definedName>
    <definedName name="ที่อยู่1" localSheetId="18">#REF!</definedName>
    <definedName name="ที่อยู่1">#REF!</definedName>
    <definedName name="บริษัท_พีซ_พอร์ท_จำกัด">คุมประจำปีเงินเดือน!$B$2:$XFD$4</definedName>
    <definedName name="ภาษี" localSheetId="17">#REF!</definedName>
    <definedName name="ภาษี" localSheetId="18">#REF!</definedName>
    <definedName name="ภาษี">#REF!</definedName>
    <definedName name="สำหรับปี_2561">คุมประจำปีเงินเดือน!$B$2:$XFD$2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22" l="1"/>
  <c r="G55" i="22"/>
  <c r="C55" i="22"/>
  <c r="L48" i="22"/>
  <c r="L46" i="22"/>
  <c r="L45" i="22"/>
  <c r="D40" i="22"/>
  <c r="L28" i="22"/>
  <c r="L26" i="22"/>
  <c r="L25" i="22"/>
  <c r="C17" i="22"/>
  <c r="G16" i="22"/>
  <c r="L7" i="22"/>
  <c r="L6" i="22"/>
  <c r="C16" i="22" s="1"/>
  <c r="I49" i="21"/>
  <c r="K49" i="21" s="1"/>
  <c r="K48" i="21"/>
  <c r="B48" i="21"/>
  <c r="G48" i="21" s="1"/>
  <c r="B47" i="21"/>
  <c r="G47" i="21" s="1"/>
  <c r="B46" i="21"/>
  <c r="G46" i="21" s="1"/>
  <c r="B45" i="21"/>
  <c r="G45" i="21" s="1"/>
  <c r="B44" i="21"/>
  <c r="G44" i="21" s="1"/>
  <c r="B43" i="21"/>
  <c r="G43" i="21" s="1"/>
  <c r="G42" i="21"/>
  <c r="G41" i="21"/>
  <c r="K36" i="21"/>
  <c r="L36" i="21" s="1"/>
  <c r="I20" i="21"/>
  <c r="H20" i="21"/>
  <c r="G20" i="21"/>
  <c r="L53" i="21" s="1"/>
  <c r="E20" i="21"/>
  <c r="D20" i="21"/>
  <c r="C20" i="21"/>
  <c r="B20" i="21"/>
  <c r="F19" i="21"/>
  <c r="K19" i="21" s="1"/>
  <c r="F18" i="21"/>
  <c r="K18" i="21" s="1"/>
  <c r="F17" i="21"/>
  <c r="K17" i="21" s="1"/>
  <c r="F16" i="21"/>
  <c r="K16" i="21" s="1"/>
  <c r="F15" i="21"/>
  <c r="K15" i="21" s="1"/>
  <c r="F14" i="21"/>
  <c r="K14" i="21" s="1"/>
  <c r="F13" i="21"/>
  <c r="K13" i="21" s="1"/>
  <c r="F12" i="21"/>
  <c r="K12" i="21" s="1"/>
  <c r="F11" i="21"/>
  <c r="K11" i="21" s="1"/>
  <c r="F10" i="21"/>
  <c r="O9" i="21"/>
  <c r="O10" i="21" s="1"/>
  <c r="O11" i="21" s="1"/>
  <c r="O12" i="21" s="1"/>
  <c r="O13" i="21" s="1"/>
  <c r="O14" i="21" s="1"/>
  <c r="O15" i="21" s="1"/>
  <c r="O16" i="21" s="1"/>
  <c r="O17" i="21" s="1"/>
  <c r="O18" i="21" s="1"/>
  <c r="O19" i="21" s="1"/>
  <c r="F9" i="21"/>
  <c r="M9" i="21" s="1"/>
  <c r="O8" i="21"/>
  <c r="N8" i="21"/>
  <c r="N9" i="21" s="1"/>
  <c r="N10" i="21" s="1"/>
  <c r="N11" i="21" s="1"/>
  <c r="N12" i="21" s="1"/>
  <c r="N13" i="21" s="1"/>
  <c r="N14" i="21" s="1"/>
  <c r="N15" i="21" s="1"/>
  <c r="N16" i="21" s="1"/>
  <c r="N17" i="21" s="1"/>
  <c r="N18" i="21" s="1"/>
  <c r="N19" i="21" s="1"/>
  <c r="M8" i="21"/>
  <c r="K8" i="21"/>
  <c r="F8" i="21"/>
  <c r="M10" i="21" l="1"/>
  <c r="M11" i="21" s="1"/>
  <c r="M12" i="21" s="1"/>
  <c r="M13" i="21" s="1"/>
  <c r="M14" i="21" s="1"/>
  <c r="M15" i="21" s="1"/>
  <c r="M16" i="21" s="1"/>
  <c r="M17" i="21" s="1"/>
  <c r="M18" i="21" s="1"/>
  <c r="M19" i="21" s="1"/>
  <c r="F20" i="21"/>
  <c r="L22" i="21" s="1"/>
  <c r="L37" i="21" s="1"/>
  <c r="H41" i="21" s="1"/>
  <c r="H42" i="21" s="1"/>
  <c r="K9" i="21"/>
  <c r="K20" i="21" s="1"/>
  <c r="K10" i="21"/>
  <c r="L9" i="22"/>
  <c r="I41" i="21" l="1"/>
  <c r="K41" i="21"/>
  <c r="I42" i="21"/>
  <c r="K42" i="21" s="1"/>
  <c r="H43" i="21" l="1"/>
  <c r="I43" i="21" l="1"/>
  <c r="K43" i="21" l="1"/>
  <c r="H44" i="21"/>
  <c r="H45" i="21" l="1"/>
  <c r="I44" i="21"/>
  <c r="K44" i="21" l="1"/>
  <c r="H46" i="21"/>
  <c r="I45" i="21"/>
  <c r="K45" i="21" s="1"/>
  <c r="I46" i="21" l="1"/>
  <c r="K46" i="21" s="1"/>
  <c r="H47" i="21"/>
  <c r="H48" i="21" l="1"/>
  <c r="I47" i="21"/>
  <c r="K47" i="21" l="1"/>
  <c r="K50" i="21" s="1"/>
  <c r="L50" i="21" s="1"/>
  <c r="I50" i="21"/>
  <c r="I51" i="21" s="1"/>
  <c r="L54" i="21" l="1"/>
  <c r="M50" i="21"/>
  <c r="E34" i="20" l="1"/>
  <c r="F34" i="20"/>
  <c r="G7" i="20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l="1"/>
  <c r="G33" i="19" l="1"/>
  <c r="G11" i="19"/>
  <c r="G19" i="19"/>
  <c r="K33" i="19"/>
  <c r="H33" i="19"/>
  <c r="M29" i="19"/>
  <c r="I29" i="19"/>
  <c r="J29" i="19" s="1"/>
  <c r="M28" i="19"/>
  <c r="N28" i="19" s="1"/>
  <c r="I28" i="19"/>
  <c r="J28" i="19" s="1"/>
  <c r="K25" i="19"/>
  <c r="H25" i="19"/>
  <c r="G25" i="19"/>
  <c r="M22" i="19"/>
  <c r="I22" i="19"/>
  <c r="J22" i="19" s="1"/>
  <c r="K19" i="19"/>
  <c r="H19" i="19"/>
  <c r="M14" i="19"/>
  <c r="I14" i="19"/>
  <c r="J14" i="19" s="1"/>
  <c r="K11" i="19"/>
  <c r="H11" i="19"/>
  <c r="M9" i="19"/>
  <c r="I9" i="19"/>
  <c r="J9" i="19" s="1"/>
  <c r="M39" i="18"/>
  <c r="L39" i="18"/>
  <c r="J39" i="18"/>
  <c r="I39" i="18"/>
  <c r="G39" i="18"/>
  <c r="F39" i="18"/>
  <c r="K38" i="18"/>
  <c r="H38" i="18"/>
  <c r="K37" i="18"/>
  <c r="H37" i="18"/>
  <c r="K36" i="18"/>
  <c r="H36" i="18"/>
  <c r="K35" i="18"/>
  <c r="H35" i="18"/>
  <c r="K34" i="18"/>
  <c r="H34" i="18"/>
  <c r="K33" i="18"/>
  <c r="H33" i="18"/>
  <c r="K32" i="18"/>
  <c r="H32" i="18"/>
  <c r="K31" i="18"/>
  <c r="H31" i="18"/>
  <c r="K30" i="18"/>
  <c r="H30" i="18"/>
  <c r="K29" i="18"/>
  <c r="H29" i="18"/>
  <c r="K28" i="18"/>
  <c r="H28" i="18"/>
  <c r="K27" i="18"/>
  <c r="H27" i="18"/>
  <c r="K26" i="18"/>
  <c r="H26" i="18"/>
  <c r="K25" i="18"/>
  <c r="H25" i="18"/>
  <c r="K24" i="18"/>
  <c r="H24" i="18"/>
  <c r="K23" i="18"/>
  <c r="H23" i="18"/>
  <c r="N22" i="18"/>
  <c r="K22" i="18"/>
  <c r="H22" i="18"/>
  <c r="N21" i="18"/>
  <c r="K21" i="18"/>
  <c r="H21" i="18"/>
  <c r="N20" i="18"/>
  <c r="K20" i="18"/>
  <c r="H20" i="18"/>
  <c r="N19" i="18"/>
  <c r="K19" i="18"/>
  <c r="H19" i="18"/>
  <c r="N18" i="18"/>
  <c r="K18" i="18"/>
  <c r="H18" i="18"/>
  <c r="N17" i="18"/>
  <c r="K17" i="18"/>
  <c r="H17" i="18"/>
  <c r="N16" i="18"/>
  <c r="K16" i="18"/>
  <c r="H16" i="18"/>
  <c r="K15" i="18"/>
  <c r="H15" i="18"/>
  <c r="N14" i="18"/>
  <c r="K14" i="18"/>
  <c r="H14" i="18"/>
  <c r="N13" i="18"/>
  <c r="K13" i="18"/>
  <c r="H13" i="18"/>
  <c r="N12" i="18"/>
  <c r="K12" i="18"/>
  <c r="H12" i="18"/>
  <c r="N11" i="18"/>
  <c r="K11" i="18"/>
  <c r="H11" i="18"/>
  <c r="N10" i="18"/>
  <c r="K10" i="18"/>
  <c r="H10" i="18"/>
  <c r="N9" i="18"/>
  <c r="K9" i="18"/>
  <c r="H9" i="18"/>
  <c r="N8" i="18"/>
  <c r="K8" i="18"/>
  <c r="H8" i="18"/>
  <c r="N7" i="18"/>
  <c r="K7" i="18"/>
  <c r="H7" i="18"/>
  <c r="O6" i="18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O26" i="18" s="1"/>
  <c r="O27" i="18" s="1"/>
  <c r="O28" i="18" s="1"/>
  <c r="O29" i="18" s="1"/>
  <c r="O30" i="18" s="1"/>
  <c r="O31" i="18" s="1"/>
  <c r="O32" i="18" s="1"/>
  <c r="O33" i="18" s="1"/>
  <c r="O34" i="18" s="1"/>
  <c r="O35" i="18" s="1"/>
  <c r="O36" i="18" s="1"/>
  <c r="O37" i="18" s="1"/>
  <c r="O38" i="18" s="1"/>
  <c r="O39" i="18" s="1"/>
  <c r="N6" i="18"/>
  <c r="N39" i="18" s="1"/>
  <c r="K6" i="18"/>
  <c r="K39" i="18" s="1"/>
  <c r="H6" i="18"/>
  <c r="P7" i="18" s="1"/>
  <c r="N29" i="19" l="1"/>
  <c r="N33" i="19" s="1"/>
  <c r="N9" i="19"/>
  <c r="N11" i="19" s="1"/>
  <c r="N14" i="19"/>
  <c r="N19" i="19" s="1"/>
  <c r="H35" i="19"/>
  <c r="G35" i="19"/>
  <c r="N22" i="19"/>
  <c r="N25" i="19" s="1"/>
  <c r="K35" i="19"/>
  <c r="J11" i="19"/>
  <c r="O9" i="19"/>
  <c r="J25" i="19"/>
  <c r="J19" i="19"/>
  <c r="J33" i="19"/>
  <c r="O28" i="19"/>
  <c r="I11" i="19"/>
  <c r="I25" i="19"/>
  <c r="I19" i="19"/>
  <c r="I33" i="19"/>
  <c r="Q6" i="18"/>
  <c r="P6" i="18" s="1"/>
  <c r="H39" i="18"/>
  <c r="Q7" i="18"/>
  <c r="Q8" i="18" s="1"/>
  <c r="O29" i="19" l="1"/>
  <c r="P29" i="19" s="1"/>
  <c r="O14" i="19"/>
  <c r="P14" i="19" s="1"/>
  <c r="P19" i="19" s="1"/>
  <c r="N35" i="19"/>
  <c r="J35" i="19"/>
  <c r="O22" i="19"/>
  <c r="O25" i="19" s="1"/>
  <c r="I35" i="19"/>
  <c r="P9" i="19"/>
  <c r="P11" i="19" s="1"/>
  <c r="O11" i="19"/>
  <c r="O19" i="19"/>
  <c r="P28" i="19"/>
  <c r="O33" i="19"/>
  <c r="P8" i="18"/>
  <c r="Q9" i="18"/>
  <c r="P33" i="19" l="1"/>
  <c r="P22" i="19"/>
  <c r="P25" i="19" s="1"/>
  <c r="O35" i="19"/>
  <c r="P35" i="19"/>
  <c r="P9" i="18"/>
  <c r="Q10" i="18"/>
  <c r="P10" i="18" l="1"/>
  <c r="Q11" i="18"/>
  <c r="P11" i="18" l="1"/>
  <c r="Q12" i="18"/>
  <c r="P12" i="18" l="1"/>
  <c r="Q13" i="18"/>
  <c r="P13" i="18" l="1"/>
  <c r="Q14" i="18"/>
  <c r="P14" i="18" l="1"/>
  <c r="Q15" i="18"/>
  <c r="Q16" i="18" l="1"/>
  <c r="P15" i="18"/>
  <c r="P16" i="18" l="1"/>
  <c r="Q17" i="18"/>
  <c r="Q18" i="18" l="1"/>
  <c r="P17" i="18"/>
  <c r="P18" i="18" l="1"/>
  <c r="Q19" i="18"/>
  <c r="Q20" i="18" l="1"/>
  <c r="P19" i="18"/>
  <c r="P20" i="18" l="1"/>
  <c r="Q21" i="18"/>
  <c r="Q22" i="18" l="1"/>
  <c r="P21" i="18"/>
  <c r="P22" i="18" l="1"/>
  <c r="Q23" i="18"/>
  <c r="P23" i="18" l="1"/>
  <c r="Q24" i="18"/>
  <c r="Q25" i="18" l="1"/>
  <c r="P24" i="18"/>
  <c r="Q26" i="18" l="1"/>
  <c r="P25" i="18"/>
  <c r="P26" i="18" l="1"/>
  <c r="Q27" i="18"/>
  <c r="P27" i="18" l="1"/>
  <c r="Q28" i="18"/>
  <c r="Q29" i="18" l="1"/>
  <c r="P28" i="18"/>
  <c r="Q30" i="18" l="1"/>
  <c r="P29" i="18"/>
  <c r="P30" i="18" l="1"/>
  <c r="Q31" i="18"/>
  <c r="P31" i="18" l="1"/>
  <c r="Q32" i="18"/>
  <c r="Q33" i="18" l="1"/>
  <c r="P32" i="18"/>
  <c r="Q34" i="18" l="1"/>
  <c r="P33" i="18"/>
  <c r="P34" i="18" l="1"/>
  <c r="Q35" i="18"/>
  <c r="P35" i="18" l="1"/>
  <c r="Q36" i="18"/>
  <c r="Q37" i="18" l="1"/>
  <c r="P37" i="18" s="1"/>
  <c r="P36" i="18"/>
  <c r="EH43" i="12" l="1"/>
  <c r="ED43" i="12"/>
  <c r="EC43" i="12"/>
  <c r="EB43" i="12"/>
  <c r="EA43" i="12"/>
  <c r="DZ43" i="12"/>
  <c r="EG42" i="12"/>
  <c r="EI42" i="12" s="1"/>
  <c r="EJ42" i="12" s="1"/>
  <c r="EE42" i="12"/>
  <c r="EG41" i="12"/>
  <c r="EI41" i="12" s="1"/>
  <c r="EJ41" i="12" s="1"/>
  <c r="EE41" i="12"/>
  <c r="EG40" i="12"/>
  <c r="EI40" i="12" s="1"/>
  <c r="EJ40" i="12" s="1"/>
  <c r="EE40" i="12"/>
  <c r="EG39" i="12"/>
  <c r="EI39" i="12" s="1"/>
  <c r="EJ39" i="12" s="1"/>
  <c r="EE39" i="12"/>
  <c r="EG38" i="12"/>
  <c r="EI38" i="12" s="1"/>
  <c r="EJ38" i="12" s="1"/>
  <c r="EE38" i="12"/>
  <c r="EG37" i="12"/>
  <c r="EI37" i="12" s="1"/>
  <c r="EJ37" i="12" s="1"/>
  <c r="EE37" i="12"/>
  <c r="EG36" i="12"/>
  <c r="EI36" i="12" s="1"/>
  <c r="EJ36" i="12" s="1"/>
  <c r="EE36" i="12"/>
  <c r="EG35" i="12"/>
  <c r="EI35" i="12" s="1"/>
  <c r="EJ35" i="12" s="1"/>
  <c r="EE35" i="12"/>
  <c r="EG34" i="12"/>
  <c r="EI34" i="12" s="1"/>
  <c r="EJ34" i="12" s="1"/>
  <c r="EE34" i="12"/>
  <c r="EG33" i="12"/>
  <c r="EI33" i="12" s="1"/>
  <c r="EJ33" i="12" s="1"/>
  <c r="EE33" i="12"/>
  <c r="EG32" i="12"/>
  <c r="EI32" i="12" s="1"/>
  <c r="EJ32" i="12" s="1"/>
  <c r="EE32" i="12"/>
  <c r="EG31" i="12"/>
  <c r="EI31" i="12" s="1"/>
  <c r="EJ31" i="12" s="1"/>
  <c r="EE31" i="12"/>
  <c r="EG30" i="12"/>
  <c r="EI30" i="12" s="1"/>
  <c r="EJ30" i="12" s="1"/>
  <c r="EE30" i="12"/>
  <c r="EG29" i="12"/>
  <c r="EI29" i="12" s="1"/>
  <c r="EJ29" i="12" s="1"/>
  <c r="EE29" i="12"/>
  <c r="EG28" i="12"/>
  <c r="EI28" i="12" s="1"/>
  <c r="EJ28" i="12" s="1"/>
  <c r="EE28" i="12"/>
  <c r="EG27" i="12"/>
  <c r="EI27" i="12" s="1"/>
  <c r="EJ27" i="12" s="1"/>
  <c r="EE27" i="12"/>
  <c r="EG26" i="12"/>
  <c r="EI26" i="12" s="1"/>
  <c r="EJ26" i="12" s="1"/>
  <c r="EE26" i="12"/>
  <c r="EG25" i="12"/>
  <c r="EI25" i="12" s="1"/>
  <c r="EJ25" i="12" s="1"/>
  <c r="EE25" i="12"/>
  <c r="EG24" i="12"/>
  <c r="EI24" i="12" s="1"/>
  <c r="EJ24" i="12" s="1"/>
  <c r="EE24" i="12"/>
  <c r="EG23" i="12"/>
  <c r="EI23" i="12" s="1"/>
  <c r="EJ23" i="12" s="1"/>
  <c r="EE23" i="12"/>
  <c r="EG22" i="12"/>
  <c r="EI22" i="12" s="1"/>
  <c r="EJ22" i="12" s="1"/>
  <c r="EE22" i="12"/>
  <c r="EG21" i="12"/>
  <c r="EI21" i="12" s="1"/>
  <c r="EJ21" i="12" s="1"/>
  <c r="EE21" i="12"/>
  <c r="EG20" i="12"/>
  <c r="EI20" i="12" s="1"/>
  <c r="EJ20" i="12" s="1"/>
  <c r="EE20" i="12"/>
  <c r="EG19" i="12"/>
  <c r="EI19" i="12" s="1"/>
  <c r="EJ19" i="12" s="1"/>
  <c r="EE19" i="12"/>
  <c r="EG18" i="12"/>
  <c r="EI18" i="12" s="1"/>
  <c r="EJ18" i="12" s="1"/>
  <c r="EE18" i="12"/>
  <c r="EG17" i="12"/>
  <c r="EI17" i="12" s="1"/>
  <c r="EJ17" i="12" s="1"/>
  <c r="EE17" i="12"/>
  <c r="EG16" i="12"/>
  <c r="EI16" i="12" s="1"/>
  <c r="EJ16" i="12" s="1"/>
  <c r="EE16" i="12"/>
  <c r="EG15" i="12"/>
  <c r="EI15" i="12" s="1"/>
  <c r="EJ15" i="12" s="1"/>
  <c r="EE15" i="12"/>
  <c r="EG14" i="12"/>
  <c r="EI14" i="12" s="1"/>
  <c r="EJ14" i="12" s="1"/>
  <c r="EE14" i="12"/>
  <c r="EG13" i="12"/>
  <c r="EI13" i="12" s="1"/>
  <c r="EJ13" i="12" s="1"/>
  <c r="EE13" i="12"/>
  <c r="EG12" i="12"/>
  <c r="EI12" i="12" s="1"/>
  <c r="EJ12" i="12" s="1"/>
  <c r="EE12" i="12"/>
  <c r="EG11" i="12"/>
  <c r="EI11" i="12" s="1"/>
  <c r="EJ11" i="12" s="1"/>
  <c r="EE11" i="12"/>
  <c r="EG10" i="12"/>
  <c r="EI10" i="12" s="1"/>
  <c r="EJ10" i="12" s="1"/>
  <c r="EE10" i="12"/>
  <c r="EG9" i="12"/>
  <c r="EI9" i="12" s="1"/>
  <c r="EJ9" i="12" s="1"/>
  <c r="EE9" i="12"/>
  <c r="EG8" i="12"/>
  <c r="EI8" i="12" s="1"/>
  <c r="EJ8" i="12" s="1"/>
  <c r="EE8" i="12"/>
  <c r="EG7" i="12"/>
  <c r="EI7" i="12" s="1"/>
  <c r="EJ7" i="12" s="1"/>
  <c r="EE7" i="12"/>
  <c r="EG6" i="12"/>
  <c r="EI6" i="12" s="1"/>
  <c r="EJ6" i="12" s="1"/>
  <c r="EE6" i="12"/>
  <c r="EG5" i="12"/>
  <c r="EI5" i="12" s="1"/>
  <c r="EJ5" i="12" s="1"/>
  <c r="EE5" i="12"/>
  <c r="EG4" i="12"/>
  <c r="EG43" i="12" s="1"/>
  <c r="EF4" i="12"/>
  <c r="EF43" i="12" s="1"/>
  <c r="EE4" i="12"/>
  <c r="EI3" i="12"/>
  <c r="EE3" i="12"/>
  <c r="EJ3" i="12" s="1"/>
  <c r="DW43" i="12"/>
  <c r="DS43" i="12"/>
  <c r="DR43" i="12"/>
  <c r="DQ43" i="12"/>
  <c r="DP43" i="12"/>
  <c r="DO43" i="12"/>
  <c r="DV42" i="12"/>
  <c r="DX42" i="12" s="1"/>
  <c r="DY42" i="12" s="1"/>
  <c r="DT42" i="12"/>
  <c r="DV41" i="12"/>
  <c r="DX41" i="12" s="1"/>
  <c r="DY41" i="12" s="1"/>
  <c r="DT41" i="12"/>
  <c r="DV40" i="12"/>
  <c r="DX40" i="12" s="1"/>
  <c r="DY40" i="12" s="1"/>
  <c r="DT40" i="12"/>
  <c r="DV39" i="12"/>
  <c r="DX39" i="12" s="1"/>
  <c r="DY39" i="12" s="1"/>
  <c r="DT39" i="12"/>
  <c r="DV38" i="12"/>
  <c r="DX38" i="12" s="1"/>
  <c r="DY38" i="12" s="1"/>
  <c r="DT38" i="12"/>
  <c r="DV37" i="12"/>
  <c r="DX37" i="12" s="1"/>
  <c r="DY37" i="12" s="1"/>
  <c r="DT37" i="12"/>
  <c r="DV36" i="12"/>
  <c r="DX36" i="12" s="1"/>
  <c r="DY36" i="12" s="1"/>
  <c r="DT36" i="12"/>
  <c r="DV35" i="12"/>
  <c r="DX35" i="12" s="1"/>
  <c r="DY35" i="12" s="1"/>
  <c r="DT35" i="12"/>
  <c r="DV34" i="12"/>
  <c r="DX34" i="12" s="1"/>
  <c r="DY34" i="12" s="1"/>
  <c r="DT34" i="12"/>
  <c r="DV33" i="12"/>
  <c r="DX33" i="12" s="1"/>
  <c r="DY33" i="12" s="1"/>
  <c r="DT33" i="12"/>
  <c r="DV32" i="12"/>
  <c r="DX32" i="12" s="1"/>
  <c r="DY32" i="12" s="1"/>
  <c r="DT32" i="12"/>
  <c r="DV31" i="12"/>
  <c r="DX31" i="12" s="1"/>
  <c r="DY31" i="12" s="1"/>
  <c r="DT31" i="12"/>
  <c r="DV30" i="12"/>
  <c r="DX30" i="12" s="1"/>
  <c r="DY30" i="12" s="1"/>
  <c r="DT30" i="12"/>
  <c r="DV29" i="12"/>
  <c r="DX29" i="12" s="1"/>
  <c r="DY29" i="12" s="1"/>
  <c r="DT29" i="12"/>
  <c r="DV28" i="12"/>
  <c r="DX28" i="12" s="1"/>
  <c r="DY28" i="12" s="1"/>
  <c r="DT28" i="12"/>
  <c r="DV27" i="12"/>
  <c r="DX27" i="12" s="1"/>
  <c r="DY27" i="12" s="1"/>
  <c r="DT27" i="12"/>
  <c r="DV26" i="12"/>
  <c r="DX26" i="12" s="1"/>
  <c r="DY26" i="12" s="1"/>
  <c r="DT26" i="12"/>
  <c r="DV25" i="12"/>
  <c r="DX25" i="12" s="1"/>
  <c r="DY25" i="12" s="1"/>
  <c r="DT25" i="12"/>
  <c r="DV24" i="12"/>
  <c r="DX24" i="12" s="1"/>
  <c r="DY24" i="12" s="1"/>
  <c r="DT24" i="12"/>
  <c r="DV23" i="12"/>
  <c r="DX23" i="12" s="1"/>
  <c r="DY23" i="12" s="1"/>
  <c r="DT23" i="12"/>
  <c r="DV22" i="12"/>
  <c r="DX22" i="12" s="1"/>
  <c r="DY22" i="12" s="1"/>
  <c r="DT22" i="12"/>
  <c r="DV21" i="12"/>
  <c r="DX21" i="12" s="1"/>
  <c r="DY21" i="12" s="1"/>
  <c r="DT21" i="12"/>
  <c r="DV20" i="12"/>
  <c r="DX20" i="12" s="1"/>
  <c r="DY20" i="12" s="1"/>
  <c r="DT20" i="12"/>
  <c r="DV19" i="12"/>
  <c r="DX19" i="12" s="1"/>
  <c r="DY19" i="12" s="1"/>
  <c r="DT19" i="12"/>
  <c r="DV18" i="12"/>
  <c r="DX18" i="12" s="1"/>
  <c r="DY18" i="12" s="1"/>
  <c r="DT18" i="12"/>
  <c r="DV17" i="12"/>
  <c r="DX17" i="12" s="1"/>
  <c r="DY17" i="12" s="1"/>
  <c r="DT17" i="12"/>
  <c r="DV16" i="12"/>
  <c r="DX16" i="12" s="1"/>
  <c r="DY16" i="12" s="1"/>
  <c r="DT16" i="12"/>
  <c r="DV15" i="12"/>
  <c r="DX15" i="12" s="1"/>
  <c r="DY15" i="12" s="1"/>
  <c r="DT15" i="12"/>
  <c r="DV14" i="12"/>
  <c r="DX14" i="12" s="1"/>
  <c r="DY14" i="12" s="1"/>
  <c r="DT14" i="12"/>
  <c r="DV13" i="12"/>
  <c r="DX13" i="12" s="1"/>
  <c r="DY13" i="12" s="1"/>
  <c r="DT13" i="12"/>
  <c r="DV12" i="12"/>
  <c r="DX12" i="12" s="1"/>
  <c r="DY12" i="12" s="1"/>
  <c r="DT12" i="12"/>
  <c r="DV11" i="12"/>
  <c r="DX11" i="12" s="1"/>
  <c r="DY11" i="12" s="1"/>
  <c r="DT11" i="12"/>
  <c r="DV10" i="12"/>
  <c r="DX10" i="12" s="1"/>
  <c r="DY10" i="12" s="1"/>
  <c r="DT10" i="12"/>
  <c r="DV9" i="12"/>
  <c r="DX9" i="12" s="1"/>
  <c r="DY9" i="12" s="1"/>
  <c r="DT9" i="12"/>
  <c r="DV8" i="12"/>
  <c r="DX8" i="12" s="1"/>
  <c r="DY8" i="12" s="1"/>
  <c r="DT8" i="12"/>
  <c r="DV7" i="12"/>
  <c r="DX7" i="12" s="1"/>
  <c r="DY7" i="12" s="1"/>
  <c r="DT7" i="12"/>
  <c r="DV6" i="12"/>
  <c r="DX6" i="12" s="1"/>
  <c r="DY6" i="12" s="1"/>
  <c r="DT6" i="12"/>
  <c r="DV5" i="12"/>
  <c r="DX5" i="12" s="1"/>
  <c r="DY5" i="12" s="1"/>
  <c r="DT5" i="12"/>
  <c r="DV4" i="12"/>
  <c r="DV43" i="12" s="1"/>
  <c r="DU4" i="12"/>
  <c r="DU43" i="12" s="1"/>
  <c r="DT4" i="12"/>
  <c r="DX3" i="12"/>
  <c r="DT3" i="12"/>
  <c r="DY3" i="12" s="1"/>
  <c r="DL43" i="12"/>
  <c r="DH43" i="12"/>
  <c r="DG43" i="12"/>
  <c r="DF43" i="12"/>
  <c r="DE43" i="12"/>
  <c r="DD43" i="12"/>
  <c r="DK42" i="12"/>
  <c r="DM42" i="12" s="1"/>
  <c r="DN42" i="12" s="1"/>
  <c r="DI42" i="12"/>
  <c r="DK41" i="12"/>
  <c r="DM41" i="12" s="1"/>
  <c r="DN41" i="12" s="1"/>
  <c r="DI41" i="12"/>
  <c r="DK40" i="12"/>
  <c r="DM40" i="12" s="1"/>
  <c r="DN40" i="12" s="1"/>
  <c r="DI40" i="12"/>
  <c r="DK39" i="12"/>
  <c r="DM39" i="12" s="1"/>
  <c r="DN39" i="12" s="1"/>
  <c r="DI39" i="12"/>
  <c r="DK38" i="12"/>
  <c r="DM38" i="12" s="1"/>
  <c r="DN38" i="12" s="1"/>
  <c r="DI38" i="12"/>
  <c r="DK37" i="12"/>
  <c r="DM37" i="12" s="1"/>
  <c r="DN37" i="12" s="1"/>
  <c r="DI37" i="12"/>
  <c r="DK36" i="12"/>
  <c r="DM36" i="12" s="1"/>
  <c r="DN36" i="12" s="1"/>
  <c r="DI36" i="12"/>
  <c r="DK35" i="12"/>
  <c r="DM35" i="12" s="1"/>
  <c r="DN35" i="12" s="1"/>
  <c r="DI35" i="12"/>
  <c r="DK34" i="12"/>
  <c r="DM34" i="12" s="1"/>
  <c r="DN34" i="12" s="1"/>
  <c r="DI34" i="12"/>
  <c r="DK33" i="12"/>
  <c r="DM33" i="12" s="1"/>
  <c r="DN33" i="12" s="1"/>
  <c r="DI33" i="12"/>
  <c r="DK32" i="12"/>
  <c r="DM32" i="12" s="1"/>
  <c r="DN32" i="12" s="1"/>
  <c r="DI32" i="12"/>
  <c r="DK31" i="12"/>
  <c r="DM31" i="12" s="1"/>
  <c r="DN31" i="12" s="1"/>
  <c r="DI31" i="12"/>
  <c r="DK30" i="12"/>
  <c r="DM30" i="12" s="1"/>
  <c r="DN30" i="12" s="1"/>
  <c r="DI30" i="12"/>
  <c r="DK29" i="12"/>
  <c r="DM29" i="12" s="1"/>
  <c r="DN29" i="12" s="1"/>
  <c r="DI29" i="12"/>
  <c r="DK28" i="12"/>
  <c r="DM28" i="12" s="1"/>
  <c r="DN28" i="12" s="1"/>
  <c r="DI28" i="12"/>
  <c r="DK27" i="12"/>
  <c r="DM27" i="12" s="1"/>
  <c r="DN27" i="12" s="1"/>
  <c r="DI27" i="12"/>
  <c r="DK26" i="12"/>
  <c r="DM26" i="12" s="1"/>
  <c r="DN26" i="12" s="1"/>
  <c r="DI26" i="12"/>
  <c r="DK25" i="12"/>
  <c r="DM25" i="12" s="1"/>
  <c r="DN25" i="12" s="1"/>
  <c r="DI25" i="12"/>
  <c r="DK24" i="12"/>
  <c r="DM24" i="12" s="1"/>
  <c r="DN24" i="12" s="1"/>
  <c r="DI24" i="12"/>
  <c r="DK23" i="12"/>
  <c r="DM23" i="12" s="1"/>
  <c r="DN23" i="12" s="1"/>
  <c r="DI23" i="12"/>
  <c r="DK22" i="12"/>
  <c r="DM22" i="12" s="1"/>
  <c r="DN22" i="12" s="1"/>
  <c r="DI22" i="12"/>
  <c r="DK21" i="12"/>
  <c r="DM21" i="12" s="1"/>
  <c r="DN21" i="12" s="1"/>
  <c r="DI21" i="12"/>
  <c r="DK20" i="12"/>
  <c r="DM20" i="12" s="1"/>
  <c r="DN20" i="12" s="1"/>
  <c r="DI20" i="12"/>
  <c r="DK19" i="12"/>
  <c r="DM19" i="12" s="1"/>
  <c r="DN19" i="12" s="1"/>
  <c r="DI19" i="12"/>
  <c r="DK18" i="12"/>
  <c r="DM18" i="12" s="1"/>
  <c r="DN18" i="12" s="1"/>
  <c r="DI18" i="12"/>
  <c r="DK17" i="12"/>
  <c r="DM17" i="12" s="1"/>
  <c r="DN17" i="12" s="1"/>
  <c r="DI17" i="12"/>
  <c r="DK16" i="12"/>
  <c r="DM16" i="12" s="1"/>
  <c r="DN16" i="12" s="1"/>
  <c r="DI16" i="12"/>
  <c r="DK15" i="12"/>
  <c r="DM15" i="12" s="1"/>
  <c r="DN15" i="12" s="1"/>
  <c r="DI15" i="12"/>
  <c r="DK14" i="12"/>
  <c r="DM14" i="12" s="1"/>
  <c r="DN14" i="12" s="1"/>
  <c r="DI14" i="12"/>
  <c r="DK13" i="12"/>
  <c r="DM13" i="12" s="1"/>
  <c r="DN13" i="12" s="1"/>
  <c r="DI13" i="12"/>
  <c r="DK12" i="12"/>
  <c r="DM12" i="12" s="1"/>
  <c r="DN12" i="12" s="1"/>
  <c r="DI12" i="12"/>
  <c r="DK11" i="12"/>
  <c r="DM11" i="12" s="1"/>
  <c r="DN11" i="12" s="1"/>
  <c r="DI11" i="12"/>
  <c r="DK10" i="12"/>
  <c r="DM10" i="12" s="1"/>
  <c r="DN10" i="12" s="1"/>
  <c r="DI10" i="12"/>
  <c r="DK9" i="12"/>
  <c r="DM9" i="12" s="1"/>
  <c r="DN9" i="12" s="1"/>
  <c r="DI9" i="12"/>
  <c r="DK8" i="12"/>
  <c r="DM8" i="12" s="1"/>
  <c r="DN8" i="12" s="1"/>
  <c r="DI8" i="12"/>
  <c r="DK7" i="12"/>
  <c r="DM7" i="12" s="1"/>
  <c r="DN7" i="12" s="1"/>
  <c r="DI7" i="12"/>
  <c r="DK6" i="12"/>
  <c r="DM6" i="12" s="1"/>
  <c r="DN6" i="12" s="1"/>
  <c r="DI6" i="12"/>
  <c r="DK5" i="12"/>
  <c r="DM5" i="12" s="1"/>
  <c r="DN5" i="12" s="1"/>
  <c r="DI5" i="12"/>
  <c r="DK4" i="12"/>
  <c r="DK43" i="12" s="1"/>
  <c r="DJ4" i="12"/>
  <c r="DJ43" i="12" s="1"/>
  <c r="DI4" i="12"/>
  <c r="DM3" i="12"/>
  <c r="DI3" i="12"/>
  <c r="DN3" i="12" s="1"/>
  <c r="DA43" i="12"/>
  <c r="CW43" i="12"/>
  <c r="CV43" i="12"/>
  <c r="CU43" i="12"/>
  <c r="CT43" i="12"/>
  <c r="CS43" i="12"/>
  <c r="CZ42" i="12"/>
  <c r="DB42" i="12" s="1"/>
  <c r="CX42" i="12"/>
  <c r="CZ41" i="12"/>
  <c r="DB41" i="12" s="1"/>
  <c r="CX41" i="12"/>
  <c r="CZ40" i="12"/>
  <c r="DB40" i="12" s="1"/>
  <c r="CX40" i="12"/>
  <c r="CZ39" i="12"/>
  <c r="DB39" i="12" s="1"/>
  <c r="CX39" i="12"/>
  <c r="CZ38" i="12"/>
  <c r="DB38" i="12" s="1"/>
  <c r="CX38" i="12"/>
  <c r="CZ37" i="12"/>
  <c r="DB37" i="12" s="1"/>
  <c r="CX37" i="12"/>
  <c r="CZ36" i="12"/>
  <c r="DB36" i="12" s="1"/>
  <c r="CX36" i="12"/>
  <c r="CZ35" i="12"/>
  <c r="DB35" i="12" s="1"/>
  <c r="CX35" i="12"/>
  <c r="CZ34" i="12"/>
  <c r="DB34" i="12" s="1"/>
  <c r="CX34" i="12"/>
  <c r="CZ33" i="12"/>
  <c r="DB33" i="12" s="1"/>
  <c r="CX33" i="12"/>
  <c r="CZ32" i="12"/>
  <c r="DB32" i="12" s="1"/>
  <c r="CX32" i="12"/>
  <c r="CZ31" i="12"/>
  <c r="DB31" i="12" s="1"/>
  <c r="CX31" i="12"/>
  <c r="CZ30" i="12"/>
  <c r="DB30" i="12" s="1"/>
  <c r="CX30" i="12"/>
  <c r="CZ29" i="12"/>
  <c r="DB29" i="12" s="1"/>
  <c r="CX29" i="12"/>
  <c r="CZ28" i="12"/>
  <c r="DB28" i="12" s="1"/>
  <c r="CX28" i="12"/>
  <c r="CZ27" i="12"/>
  <c r="DB27" i="12" s="1"/>
  <c r="CX27" i="12"/>
  <c r="CZ26" i="12"/>
  <c r="DB26" i="12" s="1"/>
  <c r="CX26" i="12"/>
  <c r="CZ25" i="12"/>
  <c r="DB25" i="12" s="1"/>
  <c r="CX25" i="12"/>
  <c r="CZ24" i="12"/>
  <c r="DB24" i="12" s="1"/>
  <c r="CX24" i="12"/>
  <c r="CZ23" i="12"/>
  <c r="DB23" i="12" s="1"/>
  <c r="CX23" i="12"/>
  <c r="CZ22" i="12"/>
  <c r="DB22" i="12" s="1"/>
  <c r="CX22" i="12"/>
  <c r="CZ21" i="12"/>
  <c r="DB21" i="12" s="1"/>
  <c r="CX21" i="12"/>
  <c r="CZ20" i="12"/>
  <c r="DB20" i="12" s="1"/>
  <c r="CX20" i="12"/>
  <c r="CZ19" i="12"/>
  <c r="DB19" i="12" s="1"/>
  <c r="CX19" i="12"/>
  <c r="CZ18" i="12"/>
  <c r="DB18" i="12" s="1"/>
  <c r="CX18" i="12"/>
  <c r="CZ17" i="12"/>
  <c r="DB17" i="12" s="1"/>
  <c r="CX17" i="12"/>
  <c r="CZ16" i="12"/>
  <c r="DB16" i="12" s="1"/>
  <c r="CX16" i="12"/>
  <c r="CZ15" i="12"/>
  <c r="DB15" i="12" s="1"/>
  <c r="CX15" i="12"/>
  <c r="CZ14" i="12"/>
  <c r="DB14" i="12" s="1"/>
  <c r="CX14" i="12"/>
  <c r="CZ13" i="12"/>
  <c r="DB13" i="12" s="1"/>
  <c r="CX13" i="12"/>
  <c r="CZ12" i="12"/>
  <c r="DB12" i="12" s="1"/>
  <c r="CX12" i="12"/>
  <c r="CZ11" i="12"/>
  <c r="DB11" i="12" s="1"/>
  <c r="CX11" i="12"/>
  <c r="CZ10" i="12"/>
  <c r="DB10" i="12" s="1"/>
  <c r="CX10" i="12"/>
  <c r="CZ9" i="12"/>
  <c r="DB9" i="12" s="1"/>
  <c r="CX9" i="12"/>
  <c r="CZ8" i="12"/>
  <c r="DB8" i="12" s="1"/>
  <c r="CX8" i="12"/>
  <c r="CZ7" i="12"/>
  <c r="DB7" i="12" s="1"/>
  <c r="CX7" i="12"/>
  <c r="CZ6" i="12"/>
  <c r="DB6" i="12" s="1"/>
  <c r="CX6" i="12"/>
  <c r="CZ5" i="12"/>
  <c r="DB5" i="12" s="1"/>
  <c r="CX5" i="12"/>
  <c r="CZ4" i="12"/>
  <c r="CZ43" i="12" s="1"/>
  <c r="CY4" i="12"/>
  <c r="CY43" i="12" s="1"/>
  <c r="CX4" i="12"/>
  <c r="DB3" i="12"/>
  <c r="CX3" i="12"/>
  <c r="CP43" i="12"/>
  <c r="CL43" i="12"/>
  <c r="CK43" i="12"/>
  <c r="CJ43" i="12"/>
  <c r="CI43" i="12"/>
  <c r="CH43" i="12"/>
  <c r="CO42" i="12"/>
  <c r="CQ42" i="12" s="1"/>
  <c r="CM42" i="12"/>
  <c r="CO41" i="12"/>
  <c r="CQ41" i="12" s="1"/>
  <c r="CM41" i="12"/>
  <c r="CO40" i="12"/>
  <c r="CQ40" i="12" s="1"/>
  <c r="CM40" i="12"/>
  <c r="CO39" i="12"/>
  <c r="CQ39" i="12" s="1"/>
  <c r="CM39" i="12"/>
  <c r="CO38" i="12"/>
  <c r="CQ38" i="12" s="1"/>
  <c r="CM38" i="12"/>
  <c r="CO37" i="12"/>
  <c r="CQ37" i="12" s="1"/>
  <c r="CM37" i="12"/>
  <c r="CO36" i="12"/>
  <c r="CQ36" i="12" s="1"/>
  <c r="CM36" i="12"/>
  <c r="CO35" i="12"/>
  <c r="CQ35" i="12" s="1"/>
  <c r="CM35" i="12"/>
  <c r="CO34" i="12"/>
  <c r="CQ34" i="12" s="1"/>
  <c r="CM34" i="12"/>
  <c r="CO33" i="12"/>
  <c r="CQ33" i="12" s="1"/>
  <c r="CM33" i="12"/>
  <c r="CO32" i="12"/>
  <c r="CQ32" i="12" s="1"/>
  <c r="CM32" i="12"/>
  <c r="CO31" i="12"/>
  <c r="CQ31" i="12" s="1"/>
  <c r="CM31" i="12"/>
  <c r="CO30" i="12"/>
  <c r="CQ30" i="12" s="1"/>
  <c r="CM30" i="12"/>
  <c r="CO29" i="12"/>
  <c r="CQ29" i="12" s="1"/>
  <c r="CM29" i="12"/>
  <c r="CO28" i="12"/>
  <c r="CQ28" i="12" s="1"/>
  <c r="CM28" i="12"/>
  <c r="CO27" i="12"/>
  <c r="CQ27" i="12" s="1"/>
  <c r="CM27" i="12"/>
  <c r="CO26" i="12"/>
  <c r="CQ26" i="12" s="1"/>
  <c r="CM26" i="12"/>
  <c r="CO25" i="12"/>
  <c r="CQ25" i="12" s="1"/>
  <c r="CM25" i="12"/>
  <c r="CO24" i="12"/>
  <c r="CQ24" i="12" s="1"/>
  <c r="CM24" i="12"/>
  <c r="CO23" i="12"/>
  <c r="CQ23" i="12" s="1"/>
  <c r="CM23" i="12"/>
  <c r="CO22" i="12"/>
  <c r="CQ22" i="12" s="1"/>
  <c r="CM22" i="12"/>
  <c r="CO21" i="12"/>
  <c r="CQ21" i="12" s="1"/>
  <c r="CM21" i="12"/>
  <c r="CO20" i="12"/>
  <c r="CQ20" i="12" s="1"/>
  <c r="CM20" i="12"/>
  <c r="CO19" i="12"/>
  <c r="CQ19" i="12" s="1"/>
  <c r="CM19" i="12"/>
  <c r="CO18" i="12"/>
  <c r="CQ18" i="12" s="1"/>
  <c r="CM18" i="12"/>
  <c r="CO17" i="12"/>
  <c r="CQ17" i="12" s="1"/>
  <c r="CM17" i="12"/>
  <c r="CO16" i="12"/>
  <c r="CQ16" i="12" s="1"/>
  <c r="CM16" i="12"/>
  <c r="CO15" i="12"/>
  <c r="CQ15" i="12" s="1"/>
  <c r="CM15" i="12"/>
  <c r="CO14" i="12"/>
  <c r="CQ14" i="12" s="1"/>
  <c r="CM14" i="12"/>
  <c r="CO13" i="12"/>
  <c r="CQ13" i="12" s="1"/>
  <c r="CM13" i="12"/>
  <c r="CO12" i="12"/>
  <c r="CQ12" i="12" s="1"/>
  <c r="CM12" i="12"/>
  <c r="CO11" i="12"/>
  <c r="CQ11" i="12" s="1"/>
  <c r="CM11" i="12"/>
  <c r="CO10" i="12"/>
  <c r="CQ10" i="12" s="1"/>
  <c r="CM10" i="12"/>
  <c r="CO9" i="12"/>
  <c r="CQ9" i="12" s="1"/>
  <c r="CM9" i="12"/>
  <c r="CO8" i="12"/>
  <c r="CQ8" i="12" s="1"/>
  <c r="CM8" i="12"/>
  <c r="CO7" i="12"/>
  <c r="CQ7" i="12" s="1"/>
  <c r="CR7" i="12" s="1"/>
  <c r="CM7" i="12"/>
  <c r="CO6" i="12"/>
  <c r="CQ6" i="12" s="1"/>
  <c r="CM6" i="12"/>
  <c r="CO5" i="12"/>
  <c r="CQ5" i="12" s="1"/>
  <c r="CR5" i="12" s="1"/>
  <c r="CM5" i="12"/>
  <c r="CO4" i="12"/>
  <c r="CN4" i="12"/>
  <c r="CN43" i="12" s="1"/>
  <c r="CM4" i="12"/>
  <c r="CQ3" i="12"/>
  <c r="CM3" i="12"/>
  <c r="CR3" i="12" s="1"/>
  <c r="CE43" i="12"/>
  <c r="CA43" i="12"/>
  <c r="BZ43" i="12"/>
  <c r="BY43" i="12"/>
  <c r="BX43" i="12"/>
  <c r="BW43" i="12"/>
  <c r="CD42" i="12"/>
  <c r="CF42" i="12" s="1"/>
  <c r="CB42" i="12"/>
  <c r="CD41" i="12"/>
  <c r="CF41" i="12" s="1"/>
  <c r="CB41" i="12"/>
  <c r="CD40" i="12"/>
  <c r="CF40" i="12" s="1"/>
  <c r="CB40" i="12"/>
  <c r="CD39" i="12"/>
  <c r="CF39" i="12" s="1"/>
  <c r="CB39" i="12"/>
  <c r="CD38" i="12"/>
  <c r="CF38" i="12" s="1"/>
  <c r="CB38" i="12"/>
  <c r="CF37" i="12"/>
  <c r="CD37" i="12"/>
  <c r="CB37" i="12"/>
  <c r="CD36" i="12"/>
  <c r="CF36" i="12" s="1"/>
  <c r="CB36" i="12"/>
  <c r="CD35" i="12"/>
  <c r="CF35" i="12" s="1"/>
  <c r="CB35" i="12"/>
  <c r="CD34" i="12"/>
  <c r="CF34" i="12" s="1"/>
  <c r="CB34" i="12"/>
  <c r="CD33" i="12"/>
  <c r="CF33" i="12" s="1"/>
  <c r="CB33" i="12"/>
  <c r="CD32" i="12"/>
  <c r="CF32" i="12" s="1"/>
  <c r="CB32" i="12"/>
  <c r="CD31" i="12"/>
  <c r="CF31" i="12" s="1"/>
  <c r="CB31" i="12"/>
  <c r="CD30" i="12"/>
  <c r="CF30" i="12" s="1"/>
  <c r="CB30" i="12"/>
  <c r="CF29" i="12"/>
  <c r="CD29" i="12"/>
  <c r="CB29" i="12"/>
  <c r="CD28" i="12"/>
  <c r="CF28" i="12" s="1"/>
  <c r="CB28" i="12"/>
  <c r="CD27" i="12"/>
  <c r="CF27" i="12" s="1"/>
  <c r="CB27" i="12"/>
  <c r="CG27" i="12" s="1"/>
  <c r="CD26" i="12"/>
  <c r="CF26" i="12" s="1"/>
  <c r="CB26" i="12"/>
  <c r="CD25" i="12"/>
  <c r="CF25" i="12" s="1"/>
  <c r="CB25" i="12"/>
  <c r="CD24" i="12"/>
  <c r="CF24" i="12" s="1"/>
  <c r="CB24" i="12"/>
  <c r="CD23" i="12"/>
  <c r="CF23" i="12" s="1"/>
  <c r="CB23" i="12"/>
  <c r="CD22" i="12"/>
  <c r="CF22" i="12" s="1"/>
  <c r="CB22" i="12"/>
  <c r="CF21" i="12"/>
  <c r="CD21" i="12"/>
  <c r="CB21" i="12"/>
  <c r="CD20" i="12"/>
  <c r="CF20" i="12" s="1"/>
  <c r="CB20" i="12"/>
  <c r="CD19" i="12"/>
  <c r="CF19" i="12" s="1"/>
  <c r="CB19" i="12"/>
  <c r="CD18" i="12"/>
  <c r="CF18" i="12" s="1"/>
  <c r="CB18" i="12"/>
  <c r="CD17" i="12"/>
  <c r="CF17" i="12" s="1"/>
  <c r="CB17" i="12"/>
  <c r="CD16" i="12"/>
  <c r="CF16" i="12" s="1"/>
  <c r="CB16" i="12"/>
  <c r="CD15" i="12"/>
  <c r="CF15" i="12" s="1"/>
  <c r="CG15" i="12" s="1"/>
  <c r="CB15" i="12"/>
  <c r="CD14" i="12"/>
  <c r="CF14" i="12" s="1"/>
  <c r="CB14" i="12"/>
  <c r="CD13" i="12"/>
  <c r="CF13" i="12" s="1"/>
  <c r="CG13" i="12" s="1"/>
  <c r="CB13" i="12"/>
  <c r="CD12" i="12"/>
  <c r="CF12" i="12" s="1"/>
  <c r="CB12" i="12"/>
  <c r="CD11" i="12"/>
  <c r="CF11" i="12" s="1"/>
  <c r="CG11" i="12" s="1"/>
  <c r="CB11" i="12"/>
  <c r="CD10" i="12"/>
  <c r="CF10" i="12" s="1"/>
  <c r="CB10" i="12"/>
  <c r="CD9" i="12"/>
  <c r="CF9" i="12" s="1"/>
  <c r="CG9" i="12" s="1"/>
  <c r="CB9" i="12"/>
  <c r="CD8" i="12"/>
  <c r="CF8" i="12" s="1"/>
  <c r="CB8" i="12"/>
  <c r="CD7" i="12"/>
  <c r="CF7" i="12" s="1"/>
  <c r="CG7" i="12" s="1"/>
  <c r="CB7" i="12"/>
  <c r="CD6" i="12"/>
  <c r="CF6" i="12" s="1"/>
  <c r="CB6" i="12"/>
  <c r="CD5" i="12"/>
  <c r="CF5" i="12" s="1"/>
  <c r="CG5" i="12" s="1"/>
  <c r="CB5" i="12"/>
  <c r="CD4" i="12"/>
  <c r="CC4" i="12"/>
  <c r="CC43" i="12" s="1"/>
  <c r="CB4" i="12"/>
  <c r="CF3" i="12"/>
  <c r="CB3" i="12"/>
  <c r="BT43" i="12"/>
  <c r="BP43" i="12"/>
  <c r="BO43" i="12"/>
  <c r="BN43" i="12"/>
  <c r="BM43" i="12"/>
  <c r="BL43" i="12"/>
  <c r="BS42" i="12"/>
  <c r="BU42" i="12" s="1"/>
  <c r="BQ42" i="12"/>
  <c r="BV42" i="12" s="1"/>
  <c r="BS41" i="12"/>
  <c r="BU41" i="12" s="1"/>
  <c r="BQ41" i="12"/>
  <c r="BS40" i="12"/>
  <c r="BU40" i="12" s="1"/>
  <c r="BQ40" i="12"/>
  <c r="BV40" i="12" s="1"/>
  <c r="BS39" i="12"/>
  <c r="BU39" i="12" s="1"/>
  <c r="BQ39" i="12"/>
  <c r="BS38" i="12"/>
  <c r="BU38" i="12" s="1"/>
  <c r="BQ38" i="12"/>
  <c r="BV38" i="12" s="1"/>
  <c r="BS37" i="12"/>
  <c r="BU37" i="12" s="1"/>
  <c r="BQ37" i="12"/>
  <c r="BS36" i="12"/>
  <c r="BU36" i="12" s="1"/>
  <c r="BQ36" i="12"/>
  <c r="BV36" i="12" s="1"/>
  <c r="BS35" i="12"/>
  <c r="BU35" i="12" s="1"/>
  <c r="BQ35" i="12"/>
  <c r="BS34" i="12"/>
  <c r="BU34" i="12" s="1"/>
  <c r="BQ34" i="12"/>
  <c r="BV34" i="12" s="1"/>
  <c r="BS33" i="12"/>
  <c r="BU33" i="12" s="1"/>
  <c r="BQ33" i="12"/>
  <c r="BS32" i="12"/>
  <c r="BU32" i="12" s="1"/>
  <c r="BQ32" i="12"/>
  <c r="BV32" i="12" s="1"/>
  <c r="BS31" i="12"/>
  <c r="BU31" i="12" s="1"/>
  <c r="BQ31" i="12"/>
  <c r="BS30" i="12"/>
  <c r="BU30" i="12" s="1"/>
  <c r="BQ30" i="12"/>
  <c r="BV30" i="12" s="1"/>
  <c r="BS29" i="12"/>
  <c r="BU29" i="12" s="1"/>
  <c r="BQ29" i="12"/>
  <c r="BS28" i="12"/>
  <c r="BU28" i="12" s="1"/>
  <c r="BQ28" i="12"/>
  <c r="BV28" i="12" s="1"/>
  <c r="BS27" i="12"/>
  <c r="BU27" i="12" s="1"/>
  <c r="BQ27" i="12"/>
  <c r="BS26" i="12"/>
  <c r="BU26" i="12" s="1"/>
  <c r="BQ26" i="12"/>
  <c r="BV26" i="12" s="1"/>
  <c r="BS25" i="12"/>
  <c r="BU25" i="12" s="1"/>
  <c r="BQ25" i="12"/>
  <c r="BS24" i="12"/>
  <c r="BU24" i="12" s="1"/>
  <c r="BQ24" i="12"/>
  <c r="BV24" i="12" s="1"/>
  <c r="BS23" i="12"/>
  <c r="BU23" i="12" s="1"/>
  <c r="BQ23" i="12"/>
  <c r="BS22" i="12"/>
  <c r="BU22" i="12" s="1"/>
  <c r="BQ22" i="12"/>
  <c r="BV22" i="12" s="1"/>
  <c r="BS21" i="12"/>
  <c r="BU21" i="12" s="1"/>
  <c r="BQ21" i="12"/>
  <c r="BS20" i="12"/>
  <c r="BU20" i="12" s="1"/>
  <c r="BQ20" i="12"/>
  <c r="BV20" i="12" s="1"/>
  <c r="BS19" i="12"/>
  <c r="BU19" i="12" s="1"/>
  <c r="BQ19" i="12"/>
  <c r="BS18" i="12"/>
  <c r="BU18" i="12" s="1"/>
  <c r="BQ18" i="12"/>
  <c r="BV18" i="12" s="1"/>
  <c r="BS17" i="12"/>
  <c r="BU17" i="12" s="1"/>
  <c r="BQ17" i="12"/>
  <c r="BS16" i="12"/>
  <c r="BU16" i="12" s="1"/>
  <c r="BQ16" i="12"/>
  <c r="BV16" i="12" s="1"/>
  <c r="BS15" i="12"/>
  <c r="BU15" i="12" s="1"/>
  <c r="BQ15" i="12"/>
  <c r="BS14" i="12"/>
  <c r="BU14" i="12" s="1"/>
  <c r="BQ14" i="12"/>
  <c r="BV14" i="12" s="1"/>
  <c r="BS13" i="12"/>
  <c r="BU13" i="12" s="1"/>
  <c r="BQ13" i="12"/>
  <c r="BS12" i="12"/>
  <c r="BU12" i="12" s="1"/>
  <c r="BQ12" i="12"/>
  <c r="BS11" i="12"/>
  <c r="BU11" i="12" s="1"/>
  <c r="BQ11" i="12"/>
  <c r="BS10" i="12"/>
  <c r="BU10" i="12" s="1"/>
  <c r="BQ10" i="12"/>
  <c r="BS9" i="12"/>
  <c r="BU9" i="12" s="1"/>
  <c r="BQ9" i="12"/>
  <c r="BS8" i="12"/>
  <c r="BU8" i="12" s="1"/>
  <c r="BQ8" i="12"/>
  <c r="BS7" i="12"/>
  <c r="BU7" i="12" s="1"/>
  <c r="BQ7" i="12"/>
  <c r="BS6" i="12"/>
  <c r="BU6" i="12" s="1"/>
  <c r="BQ6" i="12"/>
  <c r="BS5" i="12"/>
  <c r="BU5" i="12" s="1"/>
  <c r="BQ5" i="12"/>
  <c r="BS4" i="12"/>
  <c r="BR4" i="12"/>
  <c r="BR43" i="12" s="1"/>
  <c r="BQ4" i="12"/>
  <c r="BU3" i="12"/>
  <c r="BV3" i="12" s="1"/>
  <c r="BQ3" i="12"/>
  <c r="BI43" i="12"/>
  <c r="BE43" i="12"/>
  <c r="BD43" i="12"/>
  <c r="BC43" i="12"/>
  <c r="BB43" i="12"/>
  <c r="BA43" i="12"/>
  <c r="BH42" i="12"/>
  <c r="BJ42" i="12" s="1"/>
  <c r="BF42" i="12"/>
  <c r="BH41" i="12"/>
  <c r="BJ41" i="12" s="1"/>
  <c r="BF41" i="12"/>
  <c r="BH40" i="12"/>
  <c r="BJ40" i="12" s="1"/>
  <c r="BF40" i="12"/>
  <c r="BH39" i="12"/>
  <c r="BJ39" i="12" s="1"/>
  <c r="BF39" i="12"/>
  <c r="BH38" i="12"/>
  <c r="BJ38" i="12" s="1"/>
  <c r="BF38" i="12"/>
  <c r="BH37" i="12"/>
  <c r="BJ37" i="12" s="1"/>
  <c r="BF37" i="12"/>
  <c r="BH36" i="12"/>
  <c r="BJ36" i="12" s="1"/>
  <c r="BF36" i="12"/>
  <c r="BH35" i="12"/>
  <c r="BJ35" i="12" s="1"/>
  <c r="BF35" i="12"/>
  <c r="BH34" i="12"/>
  <c r="BJ34" i="12" s="1"/>
  <c r="BF34" i="12"/>
  <c r="BH33" i="12"/>
  <c r="BJ33" i="12" s="1"/>
  <c r="BF33" i="12"/>
  <c r="BH32" i="12"/>
  <c r="BJ32" i="12" s="1"/>
  <c r="BF32" i="12"/>
  <c r="BH31" i="12"/>
  <c r="BJ31" i="12" s="1"/>
  <c r="BF31" i="12"/>
  <c r="BH30" i="12"/>
  <c r="BJ30" i="12" s="1"/>
  <c r="BF30" i="12"/>
  <c r="BH29" i="12"/>
  <c r="BJ29" i="12" s="1"/>
  <c r="BF29" i="12"/>
  <c r="BH28" i="12"/>
  <c r="BJ28" i="12" s="1"/>
  <c r="BF28" i="12"/>
  <c r="BH27" i="12"/>
  <c r="BJ27" i="12" s="1"/>
  <c r="BF27" i="12"/>
  <c r="BH26" i="12"/>
  <c r="BJ26" i="12" s="1"/>
  <c r="BF26" i="12"/>
  <c r="BH25" i="12"/>
  <c r="BJ25" i="12" s="1"/>
  <c r="BF25" i="12"/>
  <c r="BH24" i="12"/>
  <c r="BJ24" i="12" s="1"/>
  <c r="BF24" i="12"/>
  <c r="BH23" i="12"/>
  <c r="BJ23" i="12" s="1"/>
  <c r="BF23" i="12"/>
  <c r="BH22" i="12"/>
  <c r="BJ22" i="12" s="1"/>
  <c r="BF22" i="12"/>
  <c r="BH21" i="12"/>
  <c r="BJ21" i="12" s="1"/>
  <c r="BF21" i="12"/>
  <c r="BH20" i="12"/>
  <c r="BJ20" i="12" s="1"/>
  <c r="BF20" i="12"/>
  <c r="BH19" i="12"/>
  <c r="BJ19" i="12" s="1"/>
  <c r="BF19" i="12"/>
  <c r="BH18" i="12"/>
  <c r="BJ18" i="12" s="1"/>
  <c r="BF18" i="12"/>
  <c r="BH17" i="12"/>
  <c r="BJ17" i="12" s="1"/>
  <c r="BF17" i="12"/>
  <c r="BH16" i="12"/>
  <c r="BJ16" i="12" s="1"/>
  <c r="BF16" i="12"/>
  <c r="BH15" i="12"/>
  <c r="BJ15" i="12" s="1"/>
  <c r="BF15" i="12"/>
  <c r="BH14" i="12"/>
  <c r="BJ14" i="12" s="1"/>
  <c r="BF14" i="12"/>
  <c r="BH13" i="12"/>
  <c r="BJ13" i="12" s="1"/>
  <c r="BF13" i="12"/>
  <c r="BH12" i="12"/>
  <c r="BJ12" i="12" s="1"/>
  <c r="BF12" i="12"/>
  <c r="BH11" i="12"/>
  <c r="BJ11" i="12" s="1"/>
  <c r="BF11" i="12"/>
  <c r="BH10" i="12"/>
  <c r="BJ10" i="12" s="1"/>
  <c r="BF10" i="12"/>
  <c r="BH9" i="12"/>
  <c r="BJ9" i="12" s="1"/>
  <c r="BF9" i="12"/>
  <c r="BH8" i="12"/>
  <c r="BJ8" i="12" s="1"/>
  <c r="BF8" i="12"/>
  <c r="BH7" i="12"/>
  <c r="BJ7" i="12" s="1"/>
  <c r="BF7" i="12"/>
  <c r="BH6" i="12"/>
  <c r="BJ6" i="12" s="1"/>
  <c r="BF6" i="12"/>
  <c r="BH5" i="12"/>
  <c r="BJ5" i="12" s="1"/>
  <c r="BF5" i="12"/>
  <c r="BH4" i="12"/>
  <c r="BG4" i="12"/>
  <c r="BF4" i="12"/>
  <c r="BJ3" i="12"/>
  <c r="BF3" i="12"/>
  <c r="AX43" i="12"/>
  <c r="AT43" i="12"/>
  <c r="AS43" i="12"/>
  <c r="AR43" i="12"/>
  <c r="AQ43" i="12"/>
  <c r="AP43" i="12"/>
  <c r="AW42" i="12"/>
  <c r="AY42" i="12" s="1"/>
  <c r="AU42" i="12"/>
  <c r="AW41" i="12"/>
  <c r="AY41" i="12" s="1"/>
  <c r="AZ41" i="12" s="1"/>
  <c r="AU41" i="12"/>
  <c r="AY40" i="12"/>
  <c r="AW40" i="12"/>
  <c r="AU40" i="12"/>
  <c r="AW39" i="12"/>
  <c r="AY39" i="12" s="1"/>
  <c r="AU39" i="12"/>
  <c r="AW38" i="12"/>
  <c r="AY38" i="12" s="1"/>
  <c r="AU38" i="12"/>
  <c r="AW37" i="12"/>
  <c r="AY37" i="12" s="1"/>
  <c r="AZ37" i="12" s="1"/>
  <c r="AU37" i="12"/>
  <c r="AY36" i="12"/>
  <c r="AW36" i="12"/>
  <c r="AU36" i="12"/>
  <c r="AW35" i="12"/>
  <c r="AY35" i="12" s="1"/>
  <c r="AU35" i="12"/>
  <c r="AW34" i="12"/>
  <c r="AY34" i="12" s="1"/>
  <c r="AU34" i="12"/>
  <c r="AW33" i="12"/>
  <c r="AY33" i="12" s="1"/>
  <c r="AZ33" i="12" s="1"/>
  <c r="AU33" i="12"/>
  <c r="AY32" i="12"/>
  <c r="AW32" i="12"/>
  <c r="AU32" i="12"/>
  <c r="AW31" i="12"/>
  <c r="AY31" i="12" s="1"/>
  <c r="AU31" i="12"/>
  <c r="AW30" i="12"/>
  <c r="AY30" i="12" s="1"/>
  <c r="AU30" i="12"/>
  <c r="AW29" i="12"/>
  <c r="AY29" i="12" s="1"/>
  <c r="AZ29" i="12" s="1"/>
  <c r="AU29" i="12"/>
  <c r="AY28" i="12"/>
  <c r="AW28" i="12"/>
  <c r="AU28" i="12"/>
  <c r="AW27" i="12"/>
  <c r="AY27" i="12" s="1"/>
  <c r="AU27" i="12"/>
  <c r="AW26" i="12"/>
  <c r="AY26" i="12" s="1"/>
  <c r="AU26" i="12"/>
  <c r="AW25" i="12"/>
  <c r="AY25" i="12" s="1"/>
  <c r="AZ25" i="12" s="1"/>
  <c r="AU25" i="12"/>
  <c r="AY24" i="12"/>
  <c r="AW24" i="12"/>
  <c r="AU24" i="12"/>
  <c r="AW23" i="12"/>
  <c r="AY23" i="12" s="1"/>
  <c r="AU23" i="12"/>
  <c r="AW22" i="12"/>
  <c r="AY22" i="12" s="1"/>
  <c r="AU22" i="12"/>
  <c r="AW21" i="12"/>
  <c r="AY21" i="12" s="1"/>
  <c r="AZ21" i="12" s="1"/>
  <c r="AU21" i="12"/>
  <c r="AY20" i="12"/>
  <c r="AW20" i="12"/>
  <c r="AU20" i="12"/>
  <c r="AW19" i="12"/>
  <c r="AY19" i="12" s="1"/>
  <c r="AU19" i="12"/>
  <c r="AW18" i="12"/>
  <c r="AY18" i="12" s="1"/>
  <c r="AU18" i="12"/>
  <c r="AW17" i="12"/>
  <c r="AY17" i="12" s="1"/>
  <c r="AZ17" i="12" s="1"/>
  <c r="AU17" i="12"/>
  <c r="AY16" i="12"/>
  <c r="AW16" i="12"/>
  <c r="AU16" i="12"/>
  <c r="AW15" i="12"/>
  <c r="AY15" i="12" s="1"/>
  <c r="AU15" i="12"/>
  <c r="AW14" i="12"/>
  <c r="AY14" i="12" s="1"/>
  <c r="AU14" i="12"/>
  <c r="AW13" i="12"/>
  <c r="AY13" i="12" s="1"/>
  <c r="AZ13" i="12" s="1"/>
  <c r="AU13" i="12"/>
  <c r="AY12" i="12"/>
  <c r="AW12" i="12"/>
  <c r="AU12" i="12"/>
  <c r="AW11" i="12"/>
  <c r="AY11" i="12" s="1"/>
  <c r="AU11" i="12"/>
  <c r="AW10" i="12"/>
  <c r="AY10" i="12" s="1"/>
  <c r="AU10" i="12"/>
  <c r="AW9" i="12"/>
  <c r="AY9" i="12" s="1"/>
  <c r="AU9" i="12"/>
  <c r="AW8" i="12"/>
  <c r="AY8" i="12" s="1"/>
  <c r="AU8" i="12"/>
  <c r="AW7" i="12"/>
  <c r="AY7" i="12" s="1"/>
  <c r="AU7" i="12"/>
  <c r="AW6" i="12"/>
  <c r="AY6" i="12" s="1"/>
  <c r="AU6" i="12"/>
  <c r="AW5" i="12"/>
  <c r="AY5" i="12" s="1"/>
  <c r="AU5" i="12"/>
  <c r="AW4" i="12"/>
  <c r="AV4" i="12"/>
  <c r="AV43" i="12" s="1"/>
  <c r="AU4" i="12"/>
  <c r="AY3" i="12"/>
  <c r="AU3" i="12"/>
  <c r="AM43" i="12"/>
  <c r="AI43" i="12"/>
  <c r="AH43" i="12"/>
  <c r="AG43" i="12"/>
  <c r="AF43" i="12"/>
  <c r="AE43" i="12"/>
  <c r="AN42" i="12"/>
  <c r="AL42" i="12"/>
  <c r="AJ42" i="12"/>
  <c r="AL41" i="12"/>
  <c r="AN41" i="12" s="1"/>
  <c r="AJ41" i="12"/>
  <c r="AL40" i="12"/>
  <c r="AN40" i="12" s="1"/>
  <c r="AJ40" i="12"/>
  <c r="AL39" i="12"/>
  <c r="AN39" i="12" s="1"/>
  <c r="AJ39" i="12"/>
  <c r="AN38" i="12"/>
  <c r="AL38" i="12"/>
  <c r="AJ38" i="12"/>
  <c r="AL37" i="12"/>
  <c r="AN37" i="12" s="1"/>
  <c r="AJ37" i="12"/>
  <c r="AL36" i="12"/>
  <c r="AN36" i="12" s="1"/>
  <c r="AJ36" i="12"/>
  <c r="AL35" i="12"/>
  <c r="AN35" i="12" s="1"/>
  <c r="AJ35" i="12"/>
  <c r="AN34" i="12"/>
  <c r="AL34" i="12"/>
  <c r="AJ34" i="12"/>
  <c r="AL33" i="12"/>
  <c r="AN33" i="12" s="1"/>
  <c r="AJ33" i="12"/>
  <c r="AL32" i="12"/>
  <c r="AN32" i="12" s="1"/>
  <c r="AJ32" i="12"/>
  <c r="AL31" i="12"/>
  <c r="AN31" i="12" s="1"/>
  <c r="AJ31" i="12"/>
  <c r="AN30" i="12"/>
  <c r="AL30" i="12"/>
  <c r="AJ30" i="12"/>
  <c r="AL29" i="12"/>
  <c r="AN29" i="12" s="1"/>
  <c r="AJ29" i="12"/>
  <c r="AL28" i="12"/>
  <c r="AN28" i="12" s="1"/>
  <c r="AJ28" i="12"/>
  <c r="AL27" i="12"/>
  <c r="AN27" i="12" s="1"/>
  <c r="AJ27" i="12"/>
  <c r="AN26" i="12"/>
  <c r="AL26" i="12"/>
  <c r="AJ26" i="12"/>
  <c r="AN25" i="12"/>
  <c r="AL25" i="12"/>
  <c r="AJ25" i="12"/>
  <c r="AO25" i="12" s="1"/>
  <c r="AN24" i="12"/>
  <c r="AL24" i="12"/>
  <c r="AJ24" i="12"/>
  <c r="AN23" i="12"/>
  <c r="AL23" i="12"/>
  <c r="AJ23" i="12"/>
  <c r="AN22" i="12"/>
  <c r="AL22" i="12"/>
  <c r="AJ22" i="12"/>
  <c r="AO22" i="12" s="1"/>
  <c r="AN21" i="12"/>
  <c r="AL21" i="12"/>
  <c r="AJ21" i="12"/>
  <c r="AO21" i="12" s="1"/>
  <c r="AN20" i="12"/>
  <c r="AL20" i="12"/>
  <c r="AJ20" i="12"/>
  <c r="AN19" i="12"/>
  <c r="AL19" i="12"/>
  <c r="AJ19" i="12"/>
  <c r="AO19" i="12" s="1"/>
  <c r="AN18" i="12"/>
  <c r="AL18" i="12"/>
  <c r="AJ18" i="12"/>
  <c r="AO18" i="12" s="1"/>
  <c r="AN17" i="12"/>
  <c r="AL17" i="12"/>
  <c r="AJ17" i="12"/>
  <c r="AO17" i="12" s="1"/>
  <c r="AN16" i="12"/>
  <c r="AL16" i="12"/>
  <c r="AJ16" i="12"/>
  <c r="AN15" i="12"/>
  <c r="AL15" i="12"/>
  <c r="AJ15" i="12"/>
  <c r="AN14" i="12"/>
  <c r="AL14" i="12"/>
  <c r="AJ14" i="12"/>
  <c r="AO14" i="12" s="1"/>
  <c r="AN13" i="12"/>
  <c r="AL13" i="12"/>
  <c r="AJ13" i="12"/>
  <c r="AO13" i="12" s="1"/>
  <c r="AL12" i="12"/>
  <c r="AN12" i="12" s="1"/>
  <c r="AJ12" i="12"/>
  <c r="AN11" i="12"/>
  <c r="AL11" i="12"/>
  <c r="AJ11" i="12"/>
  <c r="AL10" i="12"/>
  <c r="AN10" i="12" s="1"/>
  <c r="AJ10" i="12"/>
  <c r="AN9" i="12"/>
  <c r="AL9" i="12"/>
  <c r="AJ9" i="12"/>
  <c r="AO9" i="12" s="1"/>
  <c r="AL8" i="12"/>
  <c r="AN8" i="12" s="1"/>
  <c r="AJ8" i="12"/>
  <c r="AN7" i="12"/>
  <c r="AL7" i="12"/>
  <c r="AJ7" i="12"/>
  <c r="AO7" i="12" s="1"/>
  <c r="AL6" i="12"/>
  <c r="AN6" i="12" s="1"/>
  <c r="AJ6" i="12"/>
  <c r="AL5" i="12"/>
  <c r="AN5" i="12" s="1"/>
  <c r="AO5" i="12" s="1"/>
  <c r="AJ5" i="12"/>
  <c r="AL4" i="12"/>
  <c r="AK4" i="12"/>
  <c r="AK43" i="12" s="1"/>
  <c r="AJ4" i="12"/>
  <c r="AN3" i="12"/>
  <c r="AJ3" i="12"/>
  <c r="AO3" i="12" s="1"/>
  <c r="AB43" i="12"/>
  <c r="X43" i="12"/>
  <c r="W43" i="12"/>
  <c r="V43" i="12"/>
  <c r="U43" i="12"/>
  <c r="T43" i="12"/>
  <c r="AA42" i="12"/>
  <c r="AC42" i="12" s="1"/>
  <c r="Y42" i="12"/>
  <c r="AA41" i="12"/>
  <c r="AC41" i="12" s="1"/>
  <c r="Y41" i="12"/>
  <c r="AA40" i="12"/>
  <c r="AC40" i="12" s="1"/>
  <c r="Y40" i="12"/>
  <c r="AA39" i="12"/>
  <c r="AC39" i="12" s="1"/>
  <c r="Y39" i="12"/>
  <c r="AA38" i="12"/>
  <c r="AC38" i="12" s="1"/>
  <c r="Y38" i="12"/>
  <c r="AA37" i="12"/>
  <c r="AC37" i="12" s="1"/>
  <c r="Y37" i="12"/>
  <c r="AA36" i="12"/>
  <c r="AC36" i="12" s="1"/>
  <c r="Y36" i="12"/>
  <c r="AA35" i="12"/>
  <c r="AC35" i="12" s="1"/>
  <c r="Y35" i="12"/>
  <c r="AA34" i="12"/>
  <c r="AC34" i="12" s="1"/>
  <c r="Y34" i="12"/>
  <c r="AA33" i="12"/>
  <c r="AC33" i="12" s="1"/>
  <c r="Y33" i="12"/>
  <c r="AA32" i="12"/>
  <c r="AC32" i="12" s="1"/>
  <c r="Y32" i="12"/>
  <c r="AA31" i="12"/>
  <c r="AC31" i="12" s="1"/>
  <c r="Y31" i="12"/>
  <c r="AA30" i="12"/>
  <c r="AC30" i="12" s="1"/>
  <c r="Y30" i="12"/>
  <c r="AA29" i="12"/>
  <c r="AC29" i="12" s="1"/>
  <c r="Y29" i="12"/>
  <c r="AA28" i="12"/>
  <c r="AC28" i="12" s="1"/>
  <c r="Y28" i="12"/>
  <c r="AA27" i="12"/>
  <c r="AC27" i="12" s="1"/>
  <c r="Y27" i="12"/>
  <c r="AA26" i="12"/>
  <c r="AC26" i="12" s="1"/>
  <c r="Y26" i="12"/>
  <c r="AA25" i="12"/>
  <c r="AC25" i="12" s="1"/>
  <c r="Y25" i="12"/>
  <c r="AA24" i="12"/>
  <c r="AC24" i="12" s="1"/>
  <c r="Y24" i="12"/>
  <c r="AA23" i="12"/>
  <c r="AC23" i="12" s="1"/>
  <c r="Y23" i="12"/>
  <c r="AA22" i="12"/>
  <c r="AC22" i="12" s="1"/>
  <c r="Y22" i="12"/>
  <c r="AA21" i="12"/>
  <c r="AC21" i="12" s="1"/>
  <c r="Y21" i="12"/>
  <c r="AA20" i="12"/>
  <c r="AC20" i="12" s="1"/>
  <c r="Y20" i="12"/>
  <c r="AA19" i="12"/>
  <c r="AC19" i="12" s="1"/>
  <c r="Y19" i="12"/>
  <c r="AA18" i="12"/>
  <c r="AC18" i="12" s="1"/>
  <c r="Y18" i="12"/>
  <c r="AA17" i="12"/>
  <c r="AC17" i="12" s="1"/>
  <c r="Y17" i="12"/>
  <c r="AA16" i="12"/>
  <c r="AC16" i="12" s="1"/>
  <c r="Y16" i="12"/>
  <c r="AA15" i="12"/>
  <c r="AC15" i="12" s="1"/>
  <c r="Y15" i="12"/>
  <c r="AA14" i="12"/>
  <c r="AC14" i="12" s="1"/>
  <c r="Y14" i="12"/>
  <c r="AA13" i="12"/>
  <c r="AC13" i="12" s="1"/>
  <c r="Y13" i="12"/>
  <c r="AA12" i="12"/>
  <c r="AC12" i="12" s="1"/>
  <c r="Y12" i="12"/>
  <c r="AA11" i="12"/>
  <c r="AC11" i="12" s="1"/>
  <c r="Y11" i="12"/>
  <c r="AA10" i="12"/>
  <c r="AC10" i="12" s="1"/>
  <c r="Y10" i="12"/>
  <c r="AA9" i="12"/>
  <c r="AC9" i="12" s="1"/>
  <c r="Y9" i="12"/>
  <c r="AA8" i="12"/>
  <c r="AC8" i="12" s="1"/>
  <c r="Y8" i="12"/>
  <c r="AA7" i="12"/>
  <c r="AC7" i="12" s="1"/>
  <c r="Y7" i="12"/>
  <c r="AA6" i="12"/>
  <c r="AC6" i="12" s="1"/>
  <c r="Y6" i="12"/>
  <c r="AA5" i="12"/>
  <c r="AC5" i="12" s="1"/>
  <c r="Y5" i="12"/>
  <c r="AA4" i="12"/>
  <c r="AA43" i="12" s="1"/>
  <c r="Z4" i="12"/>
  <c r="Z43" i="12" s="1"/>
  <c r="Y4" i="12"/>
  <c r="AC3" i="12"/>
  <c r="Y3" i="12"/>
  <c r="AO23" i="12" l="1"/>
  <c r="AZ16" i="12"/>
  <c r="AZ32" i="12"/>
  <c r="AN4" i="12"/>
  <c r="AN43" i="12" s="1"/>
  <c r="AO11" i="12"/>
  <c r="AO15" i="12"/>
  <c r="AO6" i="12"/>
  <c r="AO10" i="12"/>
  <c r="AZ20" i="12"/>
  <c r="AZ36" i="12"/>
  <c r="AZ24" i="12"/>
  <c r="AZ40" i="12"/>
  <c r="AD6" i="12"/>
  <c r="AD8" i="12"/>
  <c r="AD10" i="12"/>
  <c r="AD12" i="12"/>
  <c r="AD14" i="12"/>
  <c r="AD16" i="12"/>
  <c r="AD18" i="12"/>
  <c r="AD20" i="12"/>
  <c r="AD22" i="12"/>
  <c r="AD24" i="12"/>
  <c r="AD26" i="12"/>
  <c r="AD28" i="12"/>
  <c r="AD30" i="12"/>
  <c r="AD32" i="12"/>
  <c r="AD34" i="12"/>
  <c r="AD36" i="12"/>
  <c r="AD38" i="12"/>
  <c r="AD40" i="12"/>
  <c r="AD42" i="12"/>
  <c r="AO8" i="12"/>
  <c r="AO12" i="12"/>
  <c r="AO16" i="12"/>
  <c r="AO20" i="12"/>
  <c r="AO24" i="12"/>
  <c r="AZ12" i="12"/>
  <c r="AZ28" i="12"/>
  <c r="AZ5" i="12"/>
  <c r="AZ7" i="12"/>
  <c r="AZ9" i="12"/>
  <c r="AZ11" i="12"/>
  <c r="AZ14" i="12"/>
  <c r="AZ19" i="12"/>
  <c r="AZ22" i="12"/>
  <c r="AZ27" i="12"/>
  <c r="AZ30" i="12"/>
  <c r="AZ35" i="12"/>
  <c r="AZ38" i="12"/>
  <c r="BK6" i="12"/>
  <c r="BK8" i="12"/>
  <c r="BK10" i="12"/>
  <c r="BK12" i="12"/>
  <c r="BK14" i="12"/>
  <c r="BK16" i="12"/>
  <c r="BK18" i="12"/>
  <c r="BK20" i="12"/>
  <c r="BK22" i="12"/>
  <c r="BK24" i="12"/>
  <c r="BK26" i="12"/>
  <c r="BK28" i="12"/>
  <c r="BK30" i="12"/>
  <c r="BK32" i="12"/>
  <c r="BK34" i="12"/>
  <c r="BK36" i="12"/>
  <c r="BK38" i="12"/>
  <c r="BK40" i="12"/>
  <c r="BK42" i="12"/>
  <c r="BU4" i="12"/>
  <c r="BV6" i="12"/>
  <c r="BV8" i="12"/>
  <c r="BV10" i="12"/>
  <c r="BV12" i="12"/>
  <c r="CG3" i="12"/>
  <c r="CG31" i="12"/>
  <c r="DC3" i="12"/>
  <c r="DC6" i="12"/>
  <c r="DC8" i="12"/>
  <c r="DC10" i="12"/>
  <c r="DC12" i="12"/>
  <c r="DC14" i="12"/>
  <c r="DC16" i="12"/>
  <c r="DC18" i="12"/>
  <c r="DC20" i="12"/>
  <c r="DC22" i="12"/>
  <c r="DC24" i="12"/>
  <c r="DC26" i="12"/>
  <c r="DC28" i="12"/>
  <c r="DC30" i="12"/>
  <c r="DC32" i="12"/>
  <c r="DC34" i="12"/>
  <c r="DC36" i="12"/>
  <c r="DC38" i="12"/>
  <c r="DC40" i="12"/>
  <c r="DC42" i="12"/>
  <c r="AZ6" i="12"/>
  <c r="AZ8" i="12"/>
  <c r="AZ10" i="12"/>
  <c r="AZ15" i="12"/>
  <c r="AZ18" i="12"/>
  <c r="AZ23" i="12"/>
  <c r="AZ26" i="12"/>
  <c r="AZ31" i="12"/>
  <c r="AZ34" i="12"/>
  <c r="AZ39" i="12"/>
  <c r="AZ42" i="12"/>
  <c r="BV5" i="12"/>
  <c r="BV7" i="12"/>
  <c r="BV9" i="12"/>
  <c r="BV11" i="12"/>
  <c r="EJ4" i="12"/>
  <c r="EJ43" i="12" s="1"/>
  <c r="EE43" i="12"/>
  <c r="EI4" i="12"/>
  <c r="EI43" i="12" s="1"/>
  <c r="DT43" i="12"/>
  <c r="DX4" i="12"/>
  <c r="DX43" i="12" s="1"/>
  <c r="DI43" i="12"/>
  <c r="DM4" i="12"/>
  <c r="DM43" i="12" s="1"/>
  <c r="AO27" i="12"/>
  <c r="AO31" i="12"/>
  <c r="AO35" i="12"/>
  <c r="AO39" i="12"/>
  <c r="AD9" i="12"/>
  <c r="AD13" i="12"/>
  <c r="AD17" i="12"/>
  <c r="AD21" i="12"/>
  <c r="AD25" i="12"/>
  <c r="AD27" i="12"/>
  <c r="AD29" i="12"/>
  <c r="AD31" i="12"/>
  <c r="AD33" i="12"/>
  <c r="AD35" i="12"/>
  <c r="AD37" i="12"/>
  <c r="AD39" i="12"/>
  <c r="AD41" i="12"/>
  <c r="AO4" i="12"/>
  <c r="AO26" i="12"/>
  <c r="AO30" i="12"/>
  <c r="AO34" i="12"/>
  <c r="AO38" i="12"/>
  <c r="AO42" i="12"/>
  <c r="BF43" i="12"/>
  <c r="BK3" i="12"/>
  <c r="BG43" i="12"/>
  <c r="BJ4" i="12"/>
  <c r="BJ43" i="12" s="1"/>
  <c r="AD5" i="12"/>
  <c r="AD7" i="12"/>
  <c r="AD11" i="12"/>
  <c r="AD15" i="12"/>
  <c r="AD19" i="12"/>
  <c r="AD23" i="12"/>
  <c r="AJ43" i="12"/>
  <c r="AO29" i="12"/>
  <c r="AO33" i="12"/>
  <c r="AO37" i="12"/>
  <c r="AO41" i="12"/>
  <c r="AU43" i="12"/>
  <c r="AY4" i="12"/>
  <c r="AY43" i="12" s="1"/>
  <c r="BK5" i="12"/>
  <c r="BK7" i="12"/>
  <c r="BK9" i="12"/>
  <c r="BK11" i="12"/>
  <c r="BK13" i="12"/>
  <c r="BK15" i="12"/>
  <c r="BK17" i="12"/>
  <c r="BK19" i="12"/>
  <c r="BK21" i="12"/>
  <c r="BK23" i="12"/>
  <c r="BK25" i="12"/>
  <c r="BK27" i="12"/>
  <c r="BK29" i="12"/>
  <c r="BK31" i="12"/>
  <c r="BK33" i="12"/>
  <c r="BK35" i="12"/>
  <c r="BK37" i="12"/>
  <c r="BK39" i="12"/>
  <c r="BK41" i="12"/>
  <c r="CG19" i="12"/>
  <c r="CG35" i="12"/>
  <c r="AD3" i="12"/>
  <c r="AL43" i="12"/>
  <c r="AO28" i="12"/>
  <c r="AO32" i="12"/>
  <c r="AO36" i="12"/>
  <c r="AO40" i="12"/>
  <c r="BH43" i="12"/>
  <c r="CG23" i="12"/>
  <c r="CG39" i="12"/>
  <c r="CG18" i="12"/>
  <c r="CG22" i="12"/>
  <c r="CG26" i="12"/>
  <c r="CG30" i="12"/>
  <c r="CG34" i="12"/>
  <c r="CG38" i="12"/>
  <c r="CG42" i="12"/>
  <c r="CG17" i="12"/>
  <c r="CG21" i="12"/>
  <c r="CG25" i="12"/>
  <c r="CG29" i="12"/>
  <c r="CG33" i="12"/>
  <c r="CG37" i="12"/>
  <c r="CG41" i="12"/>
  <c r="CR6" i="12"/>
  <c r="CR8" i="12"/>
  <c r="CR10" i="12"/>
  <c r="CR12" i="12"/>
  <c r="CR14" i="12"/>
  <c r="CR16" i="12"/>
  <c r="CR18" i="12"/>
  <c r="CR20" i="12"/>
  <c r="CR22" i="12"/>
  <c r="CR24" i="12"/>
  <c r="CR26" i="12"/>
  <c r="CR28" i="12"/>
  <c r="CR30" i="12"/>
  <c r="CR32" i="12"/>
  <c r="CR34" i="12"/>
  <c r="CR36" i="12"/>
  <c r="CR38" i="12"/>
  <c r="CR40" i="12"/>
  <c r="CR42" i="12"/>
  <c r="AZ3" i="12"/>
  <c r="BV13" i="12"/>
  <c r="BV15" i="12"/>
  <c r="BV17" i="12"/>
  <c r="BV19" i="12"/>
  <c r="BV21" i="12"/>
  <c r="BV23" i="12"/>
  <c r="BV25" i="12"/>
  <c r="BV27" i="12"/>
  <c r="BV29" i="12"/>
  <c r="BV31" i="12"/>
  <c r="BV33" i="12"/>
  <c r="BV35" i="12"/>
  <c r="BV37" i="12"/>
  <c r="BV39" i="12"/>
  <c r="BV41" i="12"/>
  <c r="CG20" i="12"/>
  <c r="CG24" i="12"/>
  <c r="CG28" i="12"/>
  <c r="CG32" i="12"/>
  <c r="CG36" i="12"/>
  <c r="CG40" i="12"/>
  <c r="CB43" i="12"/>
  <c r="CF4" i="12"/>
  <c r="CG6" i="12"/>
  <c r="CG8" i="12"/>
  <c r="CG10" i="12"/>
  <c r="CG12" i="12"/>
  <c r="CG14" i="12"/>
  <c r="CG16" i="12"/>
  <c r="DC5" i="12"/>
  <c r="DC7" i="12"/>
  <c r="DC9" i="12"/>
  <c r="DC11" i="12"/>
  <c r="DC13" i="12"/>
  <c r="DC15" i="12"/>
  <c r="DC17" i="12"/>
  <c r="DC19" i="12"/>
  <c r="DC21" i="12"/>
  <c r="DC23" i="12"/>
  <c r="DC25" i="12"/>
  <c r="DC27" i="12"/>
  <c r="DC29" i="12"/>
  <c r="DC31" i="12"/>
  <c r="DC33" i="12"/>
  <c r="DC35" i="12"/>
  <c r="DC37" i="12"/>
  <c r="DC39" i="12"/>
  <c r="DC41" i="12"/>
  <c r="BQ43" i="12"/>
  <c r="CR9" i="12"/>
  <c r="CR11" i="12"/>
  <c r="CR13" i="12"/>
  <c r="CR15" i="12"/>
  <c r="CR17" i="12"/>
  <c r="CR19" i="12"/>
  <c r="CR21" i="12"/>
  <c r="CR23" i="12"/>
  <c r="CR25" i="12"/>
  <c r="CR27" i="12"/>
  <c r="CR29" i="12"/>
  <c r="CR31" i="12"/>
  <c r="CR33" i="12"/>
  <c r="CR35" i="12"/>
  <c r="CR37" i="12"/>
  <c r="CR39" i="12"/>
  <c r="CR41" i="12"/>
  <c r="CX43" i="12"/>
  <c r="DB4" i="12"/>
  <c r="DB43" i="12" s="1"/>
  <c r="CO43" i="12"/>
  <c r="CM43" i="12"/>
  <c r="CQ4" i="12"/>
  <c r="CQ43" i="12" s="1"/>
  <c r="CG4" i="12"/>
  <c r="CD43" i="12"/>
  <c r="CF43" i="12"/>
  <c r="BV4" i="12"/>
  <c r="BS43" i="12"/>
  <c r="BU43" i="12"/>
  <c r="AZ4" i="12"/>
  <c r="AW43" i="12"/>
  <c r="Y43" i="12"/>
  <c r="AC4" i="12"/>
  <c r="AC43" i="12" s="1"/>
  <c r="H8" i="13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7" i="14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DC4" i="12" l="1"/>
  <c r="DC43" i="12" s="1"/>
  <c r="BV43" i="12"/>
  <c r="DN4" i="12"/>
  <c r="DN43" i="12" s="1"/>
  <c r="DY4" i="12"/>
  <c r="DY43" i="12" s="1"/>
  <c r="AO43" i="12"/>
  <c r="AZ43" i="12"/>
  <c r="BK4" i="12"/>
  <c r="BK43" i="12"/>
  <c r="CG43" i="12"/>
  <c r="CR4" i="12"/>
  <c r="CR43" i="12" s="1"/>
  <c r="AD4" i="12"/>
  <c r="AD43" i="12" s="1"/>
  <c r="J43" i="12"/>
  <c r="K43" i="12"/>
  <c r="L43" i="12"/>
  <c r="M43" i="12"/>
  <c r="Q43" i="12"/>
  <c r="I43" i="12"/>
  <c r="I7" i="7"/>
  <c r="I6" i="7"/>
  <c r="J5" i="7"/>
  <c r="G24" i="4"/>
  <c r="I8" i="1"/>
  <c r="J8" i="1" s="1"/>
  <c r="I7" i="1"/>
  <c r="H9" i="1"/>
  <c r="J9" i="1" s="1"/>
  <c r="H10" i="1"/>
  <c r="J10" i="1" s="1"/>
  <c r="H11" i="1"/>
  <c r="J11" i="1" s="1"/>
  <c r="H12" i="1"/>
  <c r="J12" i="1" s="1"/>
  <c r="H13" i="1"/>
  <c r="J13" i="1" s="1"/>
  <c r="H14" i="1"/>
  <c r="H15" i="1"/>
  <c r="H16" i="1"/>
  <c r="H17" i="1"/>
  <c r="J17" i="1" s="1"/>
  <c r="H18" i="1"/>
  <c r="H19" i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H27" i="1"/>
  <c r="H28" i="1"/>
  <c r="J28" i="1" s="1"/>
  <c r="H29" i="1"/>
  <c r="J29" i="1" s="1"/>
  <c r="H30" i="1"/>
  <c r="H6" i="4"/>
  <c r="I6" i="4" s="1"/>
  <c r="H7" i="4"/>
  <c r="I7" i="4"/>
  <c r="H8" i="4"/>
  <c r="I8" i="4" s="1"/>
  <c r="H9" i="4"/>
  <c r="I9" i="4" s="1"/>
  <c r="H10" i="4"/>
  <c r="I10" i="4" s="1"/>
  <c r="H11" i="4"/>
  <c r="I11" i="4"/>
  <c r="H12" i="4"/>
  <c r="I12" i="4" s="1"/>
  <c r="H13" i="4"/>
  <c r="I13" i="4" s="1"/>
  <c r="H14" i="4"/>
  <c r="I14" i="4" s="1"/>
  <c r="H15" i="4"/>
  <c r="I15" i="4"/>
  <c r="H16" i="4"/>
  <c r="I16" i="4" s="1"/>
  <c r="H17" i="4"/>
  <c r="I17" i="4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/>
  <c r="C32" i="16"/>
  <c r="C14" i="16"/>
  <c r="D16" i="8"/>
  <c r="G43" i="1"/>
  <c r="I6" i="1"/>
  <c r="J14" i="1"/>
  <c r="J15" i="1"/>
  <c r="J16" i="1"/>
  <c r="J18" i="1"/>
  <c r="J19" i="1"/>
  <c r="J26" i="1"/>
  <c r="J27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H5" i="1"/>
  <c r="J5" i="1" s="1"/>
  <c r="C32" i="15"/>
  <c r="C14" i="15"/>
  <c r="G24" i="6"/>
  <c r="E19" i="9"/>
  <c r="I43" i="1" l="1"/>
  <c r="J7" i="1"/>
  <c r="G24" i="2"/>
  <c r="P42" i="12"/>
  <c r="R42" i="12" s="1"/>
  <c r="N42" i="12"/>
  <c r="P41" i="12"/>
  <c r="R41" i="12" s="1"/>
  <c r="N41" i="12"/>
  <c r="P40" i="12"/>
  <c r="R40" i="12" s="1"/>
  <c r="N40" i="12"/>
  <c r="P39" i="12"/>
  <c r="R39" i="12" s="1"/>
  <c r="N39" i="12"/>
  <c r="P38" i="12"/>
  <c r="R38" i="12" s="1"/>
  <c r="N38" i="12"/>
  <c r="P37" i="12"/>
  <c r="R37" i="12" s="1"/>
  <c r="N37" i="12"/>
  <c r="P36" i="12"/>
  <c r="R36" i="12" s="1"/>
  <c r="N36" i="12"/>
  <c r="P35" i="12"/>
  <c r="R35" i="12" s="1"/>
  <c r="N35" i="12"/>
  <c r="P34" i="12"/>
  <c r="R34" i="12" s="1"/>
  <c r="N34" i="12"/>
  <c r="P33" i="12"/>
  <c r="R33" i="12" s="1"/>
  <c r="N33" i="12"/>
  <c r="P32" i="12"/>
  <c r="R32" i="12" s="1"/>
  <c r="N32" i="12"/>
  <c r="P31" i="12"/>
  <c r="R31" i="12" s="1"/>
  <c r="N31" i="12"/>
  <c r="P30" i="12"/>
  <c r="R30" i="12" s="1"/>
  <c r="N30" i="12"/>
  <c r="P29" i="12"/>
  <c r="R29" i="12" s="1"/>
  <c r="N29" i="12"/>
  <c r="P28" i="12"/>
  <c r="R28" i="12" s="1"/>
  <c r="N28" i="12"/>
  <c r="P27" i="12"/>
  <c r="R27" i="12" s="1"/>
  <c r="N27" i="12"/>
  <c r="P26" i="12"/>
  <c r="R26" i="12" s="1"/>
  <c r="N26" i="12"/>
  <c r="P25" i="12"/>
  <c r="R25" i="12" s="1"/>
  <c r="N25" i="12"/>
  <c r="P24" i="12"/>
  <c r="R24" i="12" s="1"/>
  <c r="N24" i="12"/>
  <c r="P23" i="12"/>
  <c r="R23" i="12" s="1"/>
  <c r="N23" i="12"/>
  <c r="P22" i="12"/>
  <c r="R22" i="12" s="1"/>
  <c r="N22" i="12"/>
  <c r="P21" i="12"/>
  <c r="R21" i="12" s="1"/>
  <c r="N21" i="12"/>
  <c r="P20" i="12"/>
  <c r="R20" i="12" s="1"/>
  <c r="N20" i="12"/>
  <c r="P19" i="12"/>
  <c r="R19" i="12" s="1"/>
  <c r="N19" i="12"/>
  <c r="P18" i="12"/>
  <c r="R18" i="12" s="1"/>
  <c r="N18" i="12"/>
  <c r="P17" i="12"/>
  <c r="R17" i="12" s="1"/>
  <c r="N17" i="12"/>
  <c r="P16" i="12"/>
  <c r="R16" i="12" s="1"/>
  <c r="N16" i="12"/>
  <c r="P15" i="12"/>
  <c r="R15" i="12" s="1"/>
  <c r="N15" i="12"/>
  <c r="P14" i="12"/>
  <c r="R14" i="12" s="1"/>
  <c r="N14" i="12"/>
  <c r="P13" i="12"/>
  <c r="R13" i="12" s="1"/>
  <c r="N13" i="12"/>
  <c r="P12" i="12"/>
  <c r="R12" i="12" s="1"/>
  <c r="N12" i="12"/>
  <c r="P11" i="12"/>
  <c r="R11" i="12" s="1"/>
  <c r="N11" i="12"/>
  <c r="P10" i="12"/>
  <c r="R10" i="12" s="1"/>
  <c r="N10" i="12"/>
  <c r="P9" i="12"/>
  <c r="R9" i="12" s="1"/>
  <c r="N9" i="12"/>
  <c r="P8" i="12"/>
  <c r="R8" i="12" s="1"/>
  <c r="N8" i="12"/>
  <c r="P7" i="12"/>
  <c r="R7" i="12" s="1"/>
  <c r="N7" i="12"/>
  <c r="P6" i="12"/>
  <c r="R6" i="12" s="1"/>
  <c r="N6" i="12"/>
  <c r="P5" i="12"/>
  <c r="R5" i="12" s="1"/>
  <c r="N5" i="12"/>
  <c r="P4" i="12"/>
  <c r="O4" i="12"/>
  <c r="O43" i="12" s="1"/>
  <c r="N4" i="12"/>
  <c r="R3" i="12"/>
  <c r="N3" i="12"/>
  <c r="Q207" i="11"/>
  <c r="Q205" i="11"/>
  <c r="Q202" i="11"/>
  <c r="Q200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P183" i="11"/>
  <c r="O183" i="11"/>
  <c r="N183" i="11"/>
  <c r="N185" i="11" s="1"/>
  <c r="M183" i="11"/>
  <c r="L183" i="11"/>
  <c r="K183" i="11"/>
  <c r="J183" i="11"/>
  <c r="J185" i="11" s="1"/>
  <c r="I183" i="11"/>
  <c r="H183" i="11"/>
  <c r="G183" i="11"/>
  <c r="F183" i="11"/>
  <c r="F185" i="11" s="1"/>
  <c r="E183" i="11"/>
  <c r="Q182" i="11"/>
  <c r="Q181" i="11"/>
  <c r="Q180" i="11"/>
  <c r="Q179" i="11"/>
  <c r="Q178" i="11"/>
  <c r="Q177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Q173" i="11"/>
  <c r="Q172" i="11"/>
  <c r="Q171" i="11"/>
  <c r="Q170" i="11"/>
  <c r="Q169" i="11"/>
  <c r="Q168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Q164" i="11"/>
  <c r="Q163" i="11"/>
  <c r="Q162" i="11"/>
  <c r="Q161" i="11"/>
  <c r="Q160" i="11"/>
  <c r="Q159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P155" i="11"/>
  <c r="P156" i="11" s="1"/>
  <c r="O155" i="11"/>
  <c r="O156" i="11" s="1"/>
  <c r="N155" i="11"/>
  <c r="N156" i="11" s="1"/>
  <c r="M155" i="11"/>
  <c r="M156" i="11" s="1"/>
  <c r="L155" i="11"/>
  <c r="L156" i="11" s="1"/>
  <c r="K155" i="11"/>
  <c r="K156" i="11" s="1"/>
  <c r="J155" i="11"/>
  <c r="J156" i="11" s="1"/>
  <c r="I155" i="11"/>
  <c r="I156" i="11" s="1"/>
  <c r="H155" i="11"/>
  <c r="H156" i="11" s="1"/>
  <c r="G155" i="11"/>
  <c r="G156" i="11" s="1"/>
  <c r="F155" i="11"/>
  <c r="F156" i="11" s="1"/>
  <c r="E155" i="11"/>
  <c r="E156" i="11" s="1"/>
  <c r="Q154" i="11"/>
  <c r="Q153" i="11"/>
  <c r="Q152" i="11"/>
  <c r="Q151" i="11"/>
  <c r="Q150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O147" i="11"/>
  <c r="P146" i="11"/>
  <c r="P147" i="11" s="1"/>
  <c r="O146" i="11"/>
  <c r="N146" i="11"/>
  <c r="N147" i="11" s="1"/>
  <c r="M146" i="11"/>
  <c r="M147" i="11" s="1"/>
  <c r="M149" i="11" s="1"/>
  <c r="L146" i="11"/>
  <c r="L147" i="11" s="1"/>
  <c r="K146" i="11"/>
  <c r="K147" i="11" s="1"/>
  <c r="J146" i="11"/>
  <c r="J147" i="11" s="1"/>
  <c r="I146" i="11"/>
  <c r="I147" i="11" s="1"/>
  <c r="H146" i="11"/>
  <c r="H147" i="11" s="1"/>
  <c r="G146" i="11"/>
  <c r="G147" i="11" s="1"/>
  <c r="F146" i="11"/>
  <c r="F147" i="11" s="1"/>
  <c r="E146" i="11"/>
  <c r="E147" i="11" s="1"/>
  <c r="E149" i="11" s="1"/>
  <c r="Q145" i="11"/>
  <c r="Q144" i="11"/>
  <c r="Q143" i="11"/>
  <c r="Q142" i="11"/>
  <c r="Q141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P137" i="11"/>
  <c r="P138" i="11" s="1"/>
  <c r="O137" i="11"/>
  <c r="O138" i="11" s="1"/>
  <c r="N137" i="11"/>
  <c r="N138" i="11" s="1"/>
  <c r="N140" i="11" s="1"/>
  <c r="M137" i="11"/>
  <c r="M138" i="11" s="1"/>
  <c r="L137" i="11"/>
  <c r="L138" i="11" s="1"/>
  <c r="L140" i="11" s="1"/>
  <c r="K137" i="11"/>
  <c r="K138" i="11" s="1"/>
  <c r="J137" i="11"/>
  <c r="J138" i="11" s="1"/>
  <c r="J140" i="11" s="1"/>
  <c r="I137" i="11"/>
  <c r="I138" i="11" s="1"/>
  <c r="H137" i="11"/>
  <c r="H138" i="11" s="1"/>
  <c r="H140" i="11" s="1"/>
  <c r="G137" i="11"/>
  <c r="G138" i="11" s="1"/>
  <c r="F137" i="11"/>
  <c r="F138" i="11" s="1"/>
  <c r="F140" i="11" s="1"/>
  <c r="E137" i="11"/>
  <c r="Q136" i="11"/>
  <c r="Q135" i="11"/>
  <c r="Q134" i="11"/>
  <c r="Q133" i="11"/>
  <c r="Q132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P128" i="11"/>
  <c r="P129" i="11" s="1"/>
  <c r="O128" i="11"/>
  <c r="O129" i="11" s="1"/>
  <c r="N128" i="11"/>
  <c r="N129" i="11" s="1"/>
  <c r="M128" i="11"/>
  <c r="M129" i="11" s="1"/>
  <c r="L128" i="11"/>
  <c r="L129" i="11" s="1"/>
  <c r="K128" i="11"/>
  <c r="K129" i="11" s="1"/>
  <c r="J128" i="11"/>
  <c r="J129" i="11" s="1"/>
  <c r="I128" i="11"/>
  <c r="I129" i="11" s="1"/>
  <c r="H128" i="11"/>
  <c r="H129" i="11" s="1"/>
  <c r="G128" i="11"/>
  <c r="G129" i="11" s="1"/>
  <c r="G131" i="11" s="1"/>
  <c r="F128" i="11"/>
  <c r="F129" i="11" s="1"/>
  <c r="E128" i="11"/>
  <c r="Q127" i="11"/>
  <c r="Q126" i="11"/>
  <c r="Q125" i="11"/>
  <c r="Q124" i="11"/>
  <c r="Q123" i="11"/>
  <c r="P120" i="11"/>
  <c r="O120" i="11"/>
  <c r="N120" i="11"/>
  <c r="M120" i="11"/>
  <c r="L120" i="11"/>
  <c r="K120" i="11"/>
  <c r="J120" i="11"/>
  <c r="I120" i="11"/>
  <c r="H120" i="11"/>
  <c r="G120" i="11"/>
  <c r="E120" i="11"/>
  <c r="P118" i="11"/>
  <c r="P119" i="11" s="1"/>
  <c r="O118" i="11"/>
  <c r="O119" i="11" s="1"/>
  <c r="N118" i="11"/>
  <c r="N119" i="11" s="1"/>
  <c r="M118" i="11"/>
  <c r="M119" i="11" s="1"/>
  <c r="L118" i="11"/>
  <c r="L119" i="11" s="1"/>
  <c r="K118" i="11"/>
  <c r="K119" i="11" s="1"/>
  <c r="J118" i="11"/>
  <c r="J119" i="11" s="1"/>
  <c r="I118" i="11"/>
  <c r="I119" i="11" s="1"/>
  <c r="H118" i="11"/>
  <c r="H119" i="11" s="1"/>
  <c r="G118" i="11"/>
  <c r="G119" i="11" s="1"/>
  <c r="E118" i="11"/>
  <c r="E119" i="11" s="1"/>
  <c r="Q117" i="11"/>
  <c r="Q116" i="11"/>
  <c r="Q115" i="11"/>
  <c r="Q114" i="11"/>
  <c r="Q113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P109" i="11"/>
  <c r="P110" i="11" s="1"/>
  <c r="O109" i="11"/>
  <c r="O110" i="11" s="1"/>
  <c r="O112" i="11" s="1"/>
  <c r="N109" i="11"/>
  <c r="N110" i="11" s="1"/>
  <c r="M109" i="11"/>
  <c r="M110" i="11" s="1"/>
  <c r="L109" i="11"/>
  <c r="L110" i="11" s="1"/>
  <c r="K109" i="11"/>
  <c r="K110" i="11" s="1"/>
  <c r="K112" i="11" s="1"/>
  <c r="J109" i="11"/>
  <c r="J110" i="11" s="1"/>
  <c r="I109" i="11"/>
  <c r="I110" i="11" s="1"/>
  <c r="H109" i="11"/>
  <c r="H110" i="11" s="1"/>
  <c r="G109" i="11"/>
  <c r="G110" i="11" s="1"/>
  <c r="F109" i="11"/>
  <c r="F110" i="11" s="1"/>
  <c r="E109" i="11"/>
  <c r="Q108" i="11"/>
  <c r="Q107" i="11"/>
  <c r="Q106" i="11"/>
  <c r="Q105" i="11"/>
  <c r="Q104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P100" i="11"/>
  <c r="P101" i="11" s="1"/>
  <c r="O100" i="11"/>
  <c r="O101" i="11" s="1"/>
  <c r="N100" i="11"/>
  <c r="N101" i="11" s="1"/>
  <c r="M100" i="11"/>
  <c r="M101" i="11" s="1"/>
  <c r="L100" i="11"/>
  <c r="L101" i="11" s="1"/>
  <c r="K100" i="11"/>
  <c r="K101" i="11" s="1"/>
  <c r="J100" i="11"/>
  <c r="J101" i="11" s="1"/>
  <c r="I100" i="11"/>
  <c r="I101" i="11" s="1"/>
  <c r="H100" i="11"/>
  <c r="H101" i="11" s="1"/>
  <c r="H103" i="11" s="1"/>
  <c r="G100" i="11"/>
  <c r="G101" i="11" s="1"/>
  <c r="F100" i="11"/>
  <c r="F101" i="11" s="1"/>
  <c r="E100" i="11"/>
  <c r="E101" i="11" s="1"/>
  <c r="Q99" i="11"/>
  <c r="Q98" i="11"/>
  <c r="Q97" i="11"/>
  <c r="Q96" i="11"/>
  <c r="Q95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P91" i="11"/>
  <c r="P92" i="11" s="1"/>
  <c r="O91" i="11"/>
  <c r="O92" i="11" s="1"/>
  <c r="N91" i="11"/>
  <c r="N92" i="11" s="1"/>
  <c r="M91" i="11"/>
  <c r="M92" i="11" s="1"/>
  <c r="L91" i="11"/>
  <c r="L92" i="11" s="1"/>
  <c r="K91" i="11"/>
  <c r="K92" i="11" s="1"/>
  <c r="J91" i="11"/>
  <c r="J92" i="11" s="1"/>
  <c r="I91" i="11"/>
  <c r="I92" i="11" s="1"/>
  <c r="H91" i="11"/>
  <c r="H92" i="11" s="1"/>
  <c r="G91" i="11"/>
  <c r="G92" i="11" s="1"/>
  <c r="F91" i="11"/>
  <c r="F92" i="11" s="1"/>
  <c r="E91" i="11"/>
  <c r="E92" i="11" s="1"/>
  <c r="Q90" i="11"/>
  <c r="Q89" i="11"/>
  <c r="Q88" i="11"/>
  <c r="Q87" i="11"/>
  <c r="Q86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P82" i="11"/>
  <c r="P83" i="11" s="1"/>
  <c r="O82" i="11"/>
  <c r="O83" i="11" s="1"/>
  <c r="N82" i="11"/>
  <c r="N83" i="11" s="1"/>
  <c r="M82" i="11"/>
  <c r="M83" i="11" s="1"/>
  <c r="L82" i="11"/>
  <c r="L83" i="11" s="1"/>
  <c r="K82" i="11"/>
  <c r="K83" i="11" s="1"/>
  <c r="K85" i="11" s="1"/>
  <c r="J82" i="11"/>
  <c r="J83" i="11" s="1"/>
  <c r="I82" i="11"/>
  <c r="I83" i="11" s="1"/>
  <c r="H82" i="11"/>
  <c r="H83" i="11" s="1"/>
  <c r="G82" i="11"/>
  <c r="G83" i="11" s="1"/>
  <c r="F82" i="11"/>
  <c r="F83" i="11" s="1"/>
  <c r="F85" i="11" s="1"/>
  <c r="E82" i="11"/>
  <c r="E83" i="11" s="1"/>
  <c r="Q81" i="11"/>
  <c r="Q80" i="11"/>
  <c r="Q79" i="11"/>
  <c r="Q78" i="11"/>
  <c r="Q77" i="11"/>
  <c r="P75" i="11"/>
  <c r="O75" i="11"/>
  <c r="N75" i="11"/>
  <c r="M75" i="11"/>
  <c r="L75" i="11"/>
  <c r="K75" i="11"/>
  <c r="J75" i="11"/>
  <c r="I75" i="11"/>
  <c r="H75" i="11"/>
  <c r="H76" i="11" s="1"/>
  <c r="G75" i="11"/>
  <c r="F75" i="11"/>
  <c r="E75" i="11"/>
  <c r="P73" i="11"/>
  <c r="P74" i="11" s="1"/>
  <c r="O73" i="11"/>
  <c r="O74" i="11" s="1"/>
  <c r="O76" i="11" s="1"/>
  <c r="N73" i="11"/>
  <c r="N74" i="11" s="1"/>
  <c r="M73" i="11"/>
  <c r="M74" i="11" s="1"/>
  <c r="L73" i="11"/>
  <c r="L74" i="11" s="1"/>
  <c r="K73" i="11"/>
  <c r="K74" i="11" s="1"/>
  <c r="J73" i="11"/>
  <c r="J74" i="11" s="1"/>
  <c r="I73" i="11"/>
  <c r="I74" i="11" s="1"/>
  <c r="H73" i="11"/>
  <c r="H74" i="11" s="1"/>
  <c r="G73" i="11"/>
  <c r="G74" i="11" s="1"/>
  <c r="F73" i="11"/>
  <c r="F74" i="11" s="1"/>
  <c r="E73" i="11"/>
  <c r="E74" i="11" s="1"/>
  <c r="Q72" i="11"/>
  <c r="Q71" i="11"/>
  <c r="Q70" i="11"/>
  <c r="Q69" i="11"/>
  <c r="Q68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P64" i="11"/>
  <c r="P65" i="11" s="1"/>
  <c r="P67" i="11" s="1"/>
  <c r="O64" i="11"/>
  <c r="O65" i="11" s="1"/>
  <c r="N64" i="11"/>
  <c r="N65" i="11" s="1"/>
  <c r="M64" i="11"/>
  <c r="M65" i="11" s="1"/>
  <c r="L64" i="11"/>
  <c r="L65" i="11" s="1"/>
  <c r="L67" i="11" s="1"/>
  <c r="K64" i="11"/>
  <c r="K65" i="11" s="1"/>
  <c r="J64" i="11"/>
  <c r="J65" i="11" s="1"/>
  <c r="I64" i="11"/>
  <c r="I65" i="11" s="1"/>
  <c r="H64" i="11"/>
  <c r="H65" i="11" s="1"/>
  <c r="G64" i="11"/>
  <c r="G65" i="11" s="1"/>
  <c r="F64" i="11"/>
  <c r="F65" i="11" s="1"/>
  <c r="E64" i="11"/>
  <c r="E65" i="11" s="1"/>
  <c r="Q63" i="11"/>
  <c r="Q62" i="11"/>
  <c r="Q61" i="11"/>
  <c r="Q60" i="11"/>
  <c r="Q59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Q55" i="11"/>
  <c r="Q54" i="11"/>
  <c r="Q53" i="11"/>
  <c r="Q52" i="11"/>
  <c r="Q51" i="11"/>
  <c r="Q50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P46" i="11"/>
  <c r="P47" i="11" s="1"/>
  <c r="O46" i="11"/>
  <c r="O47" i="11" s="1"/>
  <c r="N46" i="11"/>
  <c r="N47" i="11" s="1"/>
  <c r="N49" i="11" s="1"/>
  <c r="M46" i="11"/>
  <c r="M47" i="11" s="1"/>
  <c r="L46" i="11"/>
  <c r="L47" i="11" s="1"/>
  <c r="K46" i="11"/>
  <c r="K47" i="11" s="1"/>
  <c r="J46" i="11"/>
  <c r="J47" i="11" s="1"/>
  <c r="J49" i="11" s="1"/>
  <c r="I46" i="11"/>
  <c r="I47" i="11" s="1"/>
  <c r="H46" i="11"/>
  <c r="H47" i="11" s="1"/>
  <c r="G46" i="11"/>
  <c r="G47" i="11" s="1"/>
  <c r="F46" i="11"/>
  <c r="F47" i="11" s="1"/>
  <c r="F49" i="11" s="1"/>
  <c r="E46" i="11"/>
  <c r="Q45" i="11"/>
  <c r="Q44" i="11"/>
  <c r="Q43" i="11"/>
  <c r="Q42" i="11"/>
  <c r="Q41" i="11"/>
  <c r="P39" i="11"/>
  <c r="O39" i="11"/>
  <c r="N39" i="11"/>
  <c r="M39" i="11"/>
  <c r="L39" i="11"/>
  <c r="K39" i="11"/>
  <c r="J39" i="11"/>
  <c r="I39" i="11"/>
  <c r="H39" i="11"/>
  <c r="G39" i="11"/>
  <c r="G40" i="11" s="1"/>
  <c r="F39" i="11"/>
  <c r="E39" i="11"/>
  <c r="P37" i="11"/>
  <c r="P38" i="11" s="1"/>
  <c r="O37" i="11"/>
  <c r="O38" i="11" s="1"/>
  <c r="N37" i="11"/>
  <c r="N38" i="11" s="1"/>
  <c r="M37" i="11"/>
  <c r="M38" i="11" s="1"/>
  <c r="L37" i="11"/>
  <c r="L38" i="11" s="1"/>
  <c r="K37" i="11"/>
  <c r="K38" i="11" s="1"/>
  <c r="J37" i="11"/>
  <c r="J38" i="11" s="1"/>
  <c r="I37" i="11"/>
  <c r="I38" i="11" s="1"/>
  <c r="H37" i="11"/>
  <c r="H38" i="11" s="1"/>
  <c r="H40" i="11" s="1"/>
  <c r="G37" i="11"/>
  <c r="G38" i="11" s="1"/>
  <c r="F37" i="11"/>
  <c r="F38" i="11" s="1"/>
  <c r="E37" i="11"/>
  <c r="Q36" i="11"/>
  <c r="Q35" i="11"/>
  <c r="Q34" i="11"/>
  <c r="Q33" i="11"/>
  <c r="Q32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P28" i="11"/>
  <c r="P29" i="11" s="1"/>
  <c r="P31" i="11" s="1"/>
  <c r="O28" i="11"/>
  <c r="O29" i="11" s="1"/>
  <c r="N28" i="11"/>
  <c r="N29" i="11" s="1"/>
  <c r="M28" i="11"/>
  <c r="M29" i="11" s="1"/>
  <c r="L28" i="11"/>
  <c r="L29" i="11" s="1"/>
  <c r="L31" i="11" s="1"/>
  <c r="K28" i="11"/>
  <c r="K29" i="11" s="1"/>
  <c r="J28" i="11"/>
  <c r="J29" i="11" s="1"/>
  <c r="I28" i="11"/>
  <c r="I29" i="11" s="1"/>
  <c r="H28" i="11"/>
  <c r="H29" i="11" s="1"/>
  <c r="H31" i="11" s="1"/>
  <c r="G28" i="11"/>
  <c r="G29" i="11" s="1"/>
  <c r="F28" i="11"/>
  <c r="F29" i="11" s="1"/>
  <c r="E28" i="11"/>
  <c r="E29" i="11" s="1"/>
  <c r="Q27" i="11"/>
  <c r="Q26" i="11"/>
  <c r="Q25" i="11"/>
  <c r="Q24" i="11"/>
  <c r="Q23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19" i="11"/>
  <c r="P20" i="11" s="1"/>
  <c r="O19" i="11"/>
  <c r="O20" i="11" s="1"/>
  <c r="N19" i="11"/>
  <c r="N20" i="11" s="1"/>
  <c r="M19" i="11"/>
  <c r="M20" i="11" s="1"/>
  <c r="L19" i="11"/>
  <c r="L20" i="11" s="1"/>
  <c r="K19" i="11"/>
  <c r="K20" i="11" s="1"/>
  <c r="J19" i="11"/>
  <c r="J20" i="11" s="1"/>
  <c r="I19" i="11"/>
  <c r="I20" i="11" s="1"/>
  <c r="I22" i="11" s="1"/>
  <c r="H19" i="11"/>
  <c r="H20" i="11" s="1"/>
  <c r="G19" i="11"/>
  <c r="G20" i="11" s="1"/>
  <c r="F19" i="11"/>
  <c r="F20" i="11" s="1"/>
  <c r="E19" i="11"/>
  <c r="Q18" i="11"/>
  <c r="Q17" i="11"/>
  <c r="Q16" i="11"/>
  <c r="Q15" i="11"/>
  <c r="Q14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P10" i="11"/>
  <c r="P11" i="11" s="1"/>
  <c r="O10" i="11"/>
  <c r="N10" i="11"/>
  <c r="N11" i="11" s="1"/>
  <c r="M10" i="11"/>
  <c r="M11" i="11" s="1"/>
  <c r="L10" i="11"/>
  <c r="L11" i="11" s="1"/>
  <c r="K10" i="11"/>
  <c r="J10" i="11"/>
  <c r="I10" i="11"/>
  <c r="H10" i="11"/>
  <c r="G10" i="11"/>
  <c r="F10" i="11"/>
  <c r="F11" i="11" s="1"/>
  <c r="E10" i="11"/>
  <c r="Q9" i="11"/>
  <c r="Q8" i="11"/>
  <c r="Q7" i="11"/>
  <c r="Q6" i="11"/>
  <c r="Q5" i="11"/>
  <c r="H149" i="11" l="1"/>
  <c r="L149" i="11"/>
  <c r="P149" i="11"/>
  <c r="E58" i="11"/>
  <c r="M58" i="11"/>
  <c r="K40" i="11"/>
  <c r="K131" i="11"/>
  <c r="P176" i="11"/>
  <c r="I158" i="11"/>
  <c r="K185" i="11"/>
  <c r="G49" i="11"/>
  <c r="I67" i="11"/>
  <c r="I94" i="11"/>
  <c r="J121" i="11"/>
  <c r="O149" i="11"/>
  <c r="N158" i="11"/>
  <c r="F22" i="11"/>
  <c r="L76" i="11"/>
  <c r="M94" i="11"/>
  <c r="O131" i="11"/>
  <c r="N131" i="11"/>
  <c r="M167" i="11"/>
  <c r="G176" i="11"/>
  <c r="H176" i="11"/>
  <c r="H67" i="11"/>
  <c r="Q130" i="11"/>
  <c r="J158" i="11"/>
  <c r="O185" i="11"/>
  <c r="P76" i="11"/>
  <c r="J85" i="11"/>
  <c r="E94" i="11"/>
  <c r="E167" i="11"/>
  <c r="M22" i="11"/>
  <c r="L176" i="11"/>
  <c r="L40" i="11"/>
  <c r="Q46" i="11"/>
  <c r="O49" i="11"/>
  <c r="G76" i="11"/>
  <c r="L103" i="11"/>
  <c r="N121" i="11"/>
  <c r="I149" i="11"/>
  <c r="G149" i="11"/>
  <c r="M158" i="11"/>
  <c r="I58" i="11"/>
  <c r="N85" i="11"/>
  <c r="G112" i="11"/>
  <c r="G185" i="11"/>
  <c r="I167" i="11"/>
  <c r="P40" i="11"/>
  <c r="O40" i="11"/>
  <c r="K76" i="11"/>
  <c r="P103" i="11"/>
  <c r="E121" i="11"/>
  <c r="F158" i="11"/>
  <c r="E158" i="11"/>
  <c r="P140" i="11"/>
  <c r="K149" i="11"/>
  <c r="M13" i="11"/>
  <c r="G85" i="11"/>
  <c r="H167" i="11"/>
  <c r="K22" i="11"/>
  <c r="E76" i="11"/>
  <c r="H85" i="11"/>
  <c r="L85" i="11"/>
  <c r="P85" i="11"/>
  <c r="F94" i="11"/>
  <c r="J94" i="11"/>
  <c r="N94" i="11"/>
  <c r="Q101" i="11"/>
  <c r="N103" i="11"/>
  <c r="Q111" i="11"/>
  <c r="I112" i="11"/>
  <c r="M112" i="11"/>
  <c r="Q128" i="11"/>
  <c r="I131" i="11"/>
  <c r="M131" i="11"/>
  <c r="Q147" i="11"/>
  <c r="M31" i="11"/>
  <c r="O85" i="11"/>
  <c r="L167" i="11"/>
  <c r="O176" i="11"/>
  <c r="O22" i="11"/>
  <c r="Q37" i="11"/>
  <c r="E38" i="11"/>
  <c r="Q38" i="11" s="1"/>
  <c r="I40" i="11"/>
  <c r="Q56" i="11"/>
  <c r="F13" i="11"/>
  <c r="N13" i="11"/>
  <c r="J22" i="11"/>
  <c r="N22" i="11"/>
  <c r="H22" i="11"/>
  <c r="L22" i="11"/>
  <c r="P22" i="11"/>
  <c r="J40" i="11"/>
  <c r="F58" i="11"/>
  <c r="J58" i="11"/>
  <c r="N58" i="11"/>
  <c r="E67" i="11"/>
  <c r="M67" i="11"/>
  <c r="Q83" i="11"/>
  <c r="G103" i="11"/>
  <c r="K103" i="11"/>
  <c r="O103" i="11"/>
  <c r="Q109" i="11"/>
  <c r="E110" i="11"/>
  <c r="G140" i="11"/>
  <c r="K140" i="11"/>
  <c r="O140" i="11"/>
  <c r="F167" i="11"/>
  <c r="J167" i="11"/>
  <c r="N167" i="11"/>
  <c r="Q174" i="11"/>
  <c r="E176" i="11"/>
  <c r="I176" i="11"/>
  <c r="M176" i="11"/>
  <c r="H185" i="11"/>
  <c r="L185" i="11"/>
  <c r="P185" i="11"/>
  <c r="N43" i="12"/>
  <c r="R4" i="12"/>
  <c r="R43" i="12" s="1"/>
  <c r="P43" i="12"/>
  <c r="E47" i="11"/>
  <c r="E49" i="11" s="1"/>
  <c r="P167" i="11"/>
  <c r="K176" i="11"/>
  <c r="Q10" i="11"/>
  <c r="Q19" i="11"/>
  <c r="G22" i="11"/>
  <c r="F31" i="11"/>
  <c r="L13" i="11"/>
  <c r="P13" i="11"/>
  <c r="Q21" i="11"/>
  <c r="K49" i="11"/>
  <c r="Q74" i="11"/>
  <c r="L158" i="11"/>
  <c r="Q183" i="11"/>
  <c r="Q184" i="11"/>
  <c r="S9" i="12"/>
  <c r="S11" i="12"/>
  <c r="S13" i="12"/>
  <c r="S15" i="12"/>
  <c r="S17" i="12"/>
  <c r="S19" i="12"/>
  <c r="S21" i="12"/>
  <c r="S38" i="12"/>
  <c r="S41" i="12"/>
  <c r="S23" i="12"/>
  <c r="S25" i="12"/>
  <c r="S27" i="12"/>
  <c r="S29" i="12"/>
  <c r="S31" i="12"/>
  <c r="S33" i="12"/>
  <c r="S35" i="12"/>
  <c r="S37" i="12"/>
  <c r="S40" i="12"/>
  <c r="S42" i="12"/>
  <c r="S39" i="12"/>
  <c r="S5" i="12"/>
  <c r="S7" i="12"/>
  <c r="S6" i="12"/>
  <c r="S8" i="12"/>
  <c r="S10" i="12"/>
  <c r="S12" i="12"/>
  <c r="S14" i="12"/>
  <c r="S16" i="12"/>
  <c r="S18" i="12"/>
  <c r="S20" i="12"/>
  <c r="S22" i="12"/>
  <c r="S24" i="12"/>
  <c r="S26" i="12"/>
  <c r="S28" i="12"/>
  <c r="S30" i="12"/>
  <c r="S32" i="12"/>
  <c r="S34" i="12"/>
  <c r="S36" i="12"/>
  <c r="S3" i="12"/>
  <c r="I31" i="11"/>
  <c r="Q47" i="11"/>
  <c r="Q29" i="11"/>
  <c r="E31" i="11"/>
  <c r="J11" i="11"/>
  <c r="J13" i="11" s="1"/>
  <c r="Q12" i="11"/>
  <c r="E20" i="11"/>
  <c r="Q28" i="11"/>
  <c r="G31" i="11"/>
  <c r="K31" i="11"/>
  <c r="O31" i="11"/>
  <c r="G58" i="11"/>
  <c r="K58" i="11"/>
  <c r="O58" i="11"/>
  <c r="Q66" i="11"/>
  <c r="I76" i="11"/>
  <c r="M76" i="11"/>
  <c r="Q75" i="11"/>
  <c r="Q82" i="11"/>
  <c r="E85" i="11"/>
  <c r="I85" i="11"/>
  <c r="M85" i="11"/>
  <c r="G94" i="11"/>
  <c r="K94" i="11"/>
  <c r="O94" i="11"/>
  <c r="Q110" i="11"/>
  <c r="F112" i="11"/>
  <c r="J112" i="11"/>
  <c r="N112" i="11"/>
  <c r="Q119" i="11"/>
  <c r="G121" i="11"/>
  <c r="K121" i="11"/>
  <c r="O121" i="11"/>
  <c r="G11" i="11"/>
  <c r="G13" i="11" s="1"/>
  <c r="K11" i="11"/>
  <c r="K13" i="11" s="1"/>
  <c r="O11" i="11"/>
  <c r="O13" i="11" s="1"/>
  <c r="H49" i="11"/>
  <c r="L49" i="11"/>
  <c r="P49" i="11"/>
  <c r="H58" i="11"/>
  <c r="L58" i="11"/>
  <c r="P58" i="11"/>
  <c r="F67" i="11"/>
  <c r="J67" i="11"/>
  <c r="N67" i="11"/>
  <c r="Q73" i="11"/>
  <c r="F76" i="11"/>
  <c r="J76" i="11"/>
  <c r="N76" i="11"/>
  <c r="H94" i="11"/>
  <c r="L94" i="11"/>
  <c r="P94" i="11"/>
  <c r="E103" i="11"/>
  <c r="I103" i="11"/>
  <c r="M103" i="11"/>
  <c r="Q102" i="11"/>
  <c r="H121" i="11"/>
  <c r="L121" i="11"/>
  <c r="P121" i="11"/>
  <c r="H11" i="11"/>
  <c r="H13" i="11" s="1"/>
  <c r="Q30" i="11"/>
  <c r="M40" i="11"/>
  <c r="Q39" i="11"/>
  <c r="I49" i="11"/>
  <c r="M49" i="11"/>
  <c r="Q57" i="11"/>
  <c r="Q65" i="11"/>
  <c r="G67" i="11"/>
  <c r="K67" i="11"/>
  <c r="O67" i="11"/>
  <c r="Q93" i="11"/>
  <c r="F103" i="11"/>
  <c r="J103" i="11"/>
  <c r="H112" i="11"/>
  <c r="L112" i="11"/>
  <c r="P112" i="11"/>
  <c r="I121" i="11"/>
  <c r="M121" i="11"/>
  <c r="I11" i="11"/>
  <c r="J31" i="11"/>
  <c r="N31" i="11"/>
  <c r="F40" i="11"/>
  <c r="N40" i="11"/>
  <c r="Q92" i="11"/>
  <c r="Q91" i="11"/>
  <c r="Q48" i="11"/>
  <c r="Q64" i="11"/>
  <c r="Q84" i="11"/>
  <c r="Q100" i="11"/>
  <c r="E112" i="11"/>
  <c r="E129" i="11"/>
  <c r="I140" i="11"/>
  <c r="M140" i="11"/>
  <c r="Q139" i="11"/>
  <c r="Q148" i="11"/>
  <c r="Q156" i="11"/>
  <c r="Q155" i="11"/>
  <c r="Q165" i="11"/>
  <c r="Q166" i="11"/>
  <c r="Q118" i="11"/>
  <c r="Q120" i="11"/>
  <c r="H131" i="11"/>
  <c r="L131" i="11"/>
  <c r="P131" i="11"/>
  <c r="Q146" i="11"/>
  <c r="F149" i="11"/>
  <c r="J149" i="11"/>
  <c r="N149" i="11"/>
  <c r="G158" i="11"/>
  <c r="K158" i="11"/>
  <c r="O158" i="11"/>
  <c r="I185" i="11"/>
  <c r="M185" i="11"/>
  <c r="E138" i="11"/>
  <c r="Q138" i="11" s="1"/>
  <c r="Q137" i="11"/>
  <c r="H158" i="11"/>
  <c r="P158" i="11"/>
  <c r="G167" i="11"/>
  <c r="K167" i="11"/>
  <c r="O167" i="11"/>
  <c r="Q175" i="11"/>
  <c r="F131" i="11"/>
  <c r="J131" i="11"/>
  <c r="F176" i="11"/>
  <c r="J176" i="11"/>
  <c r="N176" i="11"/>
  <c r="Q157" i="11"/>
  <c r="E185" i="11"/>
  <c r="S4" i="12" l="1"/>
  <c r="E40" i="11"/>
  <c r="Q40" i="11" s="1"/>
  <c r="Q158" i="11"/>
  <c r="Q149" i="11"/>
  <c r="Q167" i="11"/>
  <c r="Q185" i="11"/>
  <c r="Q121" i="11"/>
  <c r="Q112" i="11"/>
  <c r="Q58" i="11"/>
  <c r="Q176" i="11"/>
  <c r="Q76" i="11"/>
  <c r="Q67" i="11"/>
  <c r="Q94" i="11"/>
  <c r="S43" i="12"/>
  <c r="E140" i="11"/>
  <c r="Q140" i="11" s="1"/>
  <c r="Q85" i="11"/>
  <c r="I13" i="11"/>
  <c r="Q49" i="11"/>
  <c r="E131" i="11"/>
  <c r="Q131" i="11" s="1"/>
  <c r="Q129" i="11"/>
  <c r="Q11" i="11"/>
  <c r="E22" i="11"/>
  <c r="Q22" i="11" s="1"/>
  <c r="Q20" i="11"/>
  <c r="M192" i="11"/>
  <c r="F192" i="11"/>
  <c r="Q103" i="11"/>
  <c r="P193" i="11"/>
  <c r="P206" i="11" s="1"/>
  <c r="Q31" i="11"/>
  <c r="E13" i="11"/>
  <c r="N190" i="11" s="1"/>
  <c r="G193" i="11" l="1"/>
  <c r="G206" i="11" s="1"/>
  <c r="O194" i="11"/>
  <c r="O195" i="11" s="1"/>
  <c r="O196" i="11" s="1"/>
  <c r="H194" i="11"/>
  <c r="H208" i="11" s="1"/>
  <c r="M188" i="11"/>
  <c r="J190" i="11"/>
  <c r="M190" i="11"/>
  <c r="F193" i="11"/>
  <c r="F206" i="11" s="1"/>
  <c r="E189" i="11"/>
  <c r="F191" i="11"/>
  <c r="F201" i="11" s="1"/>
  <c r="P192" i="11"/>
  <c r="I187" i="11"/>
  <c r="F189" i="11"/>
  <c r="E190" i="11"/>
  <c r="H190" i="11"/>
  <c r="E192" i="11"/>
  <c r="N194" i="11"/>
  <c r="L188" i="11"/>
  <c r="L194" i="11"/>
  <c r="J188" i="11"/>
  <c r="K190" i="11"/>
  <c r="H192" i="11"/>
  <c r="M194" i="11"/>
  <c r="M203" i="11"/>
  <c r="J187" i="11"/>
  <c r="G189" i="11"/>
  <c r="K193" i="11"/>
  <c r="K206" i="11" s="1"/>
  <c r="E193" i="11"/>
  <c r="O187" i="11"/>
  <c r="P189" i="11"/>
  <c r="I191" i="11"/>
  <c r="I201" i="11" s="1"/>
  <c r="E194" i="11"/>
  <c r="P187" i="11"/>
  <c r="P194" i="11"/>
  <c r="N188" i="11"/>
  <c r="O190" i="11"/>
  <c r="L192" i="11"/>
  <c r="E187" i="11"/>
  <c r="L193" i="11"/>
  <c r="L206" i="11" s="1"/>
  <c r="J192" i="11"/>
  <c r="G187" i="11"/>
  <c r="H189" i="11"/>
  <c r="F203" i="11"/>
  <c r="Q13" i="11"/>
  <c r="J189" i="11"/>
  <c r="G188" i="11"/>
  <c r="N193" i="11"/>
  <c r="N206" i="11" s="1"/>
  <c r="L187" i="11"/>
  <c r="K188" i="11"/>
  <c r="O192" i="11"/>
  <c r="O188" i="11"/>
  <c r="H191" i="11"/>
  <c r="H201" i="11" s="1"/>
  <c r="H187" i="11"/>
  <c r="K192" i="11"/>
  <c r="N189" i="11"/>
  <c r="P190" i="11"/>
  <c r="M193" i="11"/>
  <c r="M206" i="11" s="1"/>
  <c r="I189" i="11"/>
  <c r="J191" i="11"/>
  <c r="J201" i="11" s="1"/>
  <c r="F194" i="11"/>
  <c r="M187" i="11"/>
  <c r="O191" i="11"/>
  <c r="O201" i="11" s="1"/>
  <c r="K194" i="11"/>
  <c r="I188" i="11"/>
  <c r="F190" i="11"/>
  <c r="P191" i="11"/>
  <c r="P201" i="11" s="1"/>
  <c r="N192" i="11"/>
  <c r="K187" i="11"/>
  <c r="L189" i="11"/>
  <c r="E191" i="11"/>
  <c r="I193" i="11"/>
  <c r="I206" i="11" s="1"/>
  <c r="G191" i="11"/>
  <c r="G201" i="11" s="1"/>
  <c r="Q192" i="11"/>
  <c r="Q203" i="11" s="1"/>
  <c r="N187" i="11"/>
  <c r="K189" i="11"/>
  <c r="O193" i="11"/>
  <c r="O206" i="11" s="1"/>
  <c r="F188" i="11"/>
  <c r="G190" i="11"/>
  <c r="M191" i="11"/>
  <c r="M201" i="11" s="1"/>
  <c r="G192" i="11"/>
  <c r="L190" i="11"/>
  <c r="I192" i="11"/>
  <c r="F187" i="11"/>
  <c r="P188" i="11"/>
  <c r="I190" i="11"/>
  <c r="L191" i="11"/>
  <c r="L201" i="11" s="1"/>
  <c r="H193" i="11"/>
  <c r="H206" i="11" s="1"/>
  <c r="K191" i="11"/>
  <c r="K201" i="11" s="1"/>
  <c r="G194" i="11"/>
  <c r="E188" i="11"/>
  <c r="O189" i="11"/>
  <c r="J193" i="11"/>
  <c r="J206" i="11" s="1"/>
  <c r="M189" i="11"/>
  <c r="N191" i="11"/>
  <c r="N201" i="11" s="1"/>
  <c r="J194" i="11"/>
  <c r="H188" i="11"/>
  <c r="I194" i="11"/>
  <c r="H195" i="11" l="1"/>
  <c r="H196" i="11" s="1"/>
  <c r="O208" i="11"/>
  <c r="F197" i="11"/>
  <c r="G203" i="11"/>
  <c r="G197" i="11"/>
  <c r="N197" i="11"/>
  <c r="N203" i="11"/>
  <c r="K195" i="11"/>
  <c r="K196" i="11" s="1"/>
  <c r="K208" i="11"/>
  <c r="J197" i="11"/>
  <c r="J203" i="11"/>
  <c r="E208" i="11"/>
  <c r="E195" i="11"/>
  <c r="E196" i="11" s="1"/>
  <c r="Q194" i="11"/>
  <c r="Q208" i="11" s="1"/>
  <c r="Q193" i="11"/>
  <c r="E206" i="11"/>
  <c r="N195" i="11"/>
  <c r="N196" i="11" s="1"/>
  <c r="N208" i="11"/>
  <c r="Q189" i="11"/>
  <c r="J195" i="11"/>
  <c r="J196" i="11" s="1"/>
  <c r="J208" i="11"/>
  <c r="E201" i="11"/>
  <c r="Q191" i="11"/>
  <c r="K203" i="11"/>
  <c r="K197" i="11"/>
  <c r="O203" i="11"/>
  <c r="O197" i="11"/>
  <c r="M197" i="11"/>
  <c r="E197" i="11"/>
  <c r="E203" i="11"/>
  <c r="Q188" i="11"/>
  <c r="I197" i="11"/>
  <c r="I203" i="11"/>
  <c r="Q187" i="11"/>
  <c r="P208" i="11"/>
  <c r="P195" i="11"/>
  <c r="P196" i="11" s="1"/>
  <c r="M208" i="11"/>
  <c r="M195" i="11"/>
  <c r="M196" i="11" s="1"/>
  <c r="L208" i="11"/>
  <c r="L195" i="11"/>
  <c r="L196" i="11" s="1"/>
  <c r="P203" i="11"/>
  <c r="P197" i="11"/>
  <c r="I208" i="11"/>
  <c r="I195" i="11"/>
  <c r="I196" i="11" s="1"/>
  <c r="G195" i="11"/>
  <c r="G196" i="11" s="1"/>
  <c r="G208" i="11"/>
  <c r="F195" i="11"/>
  <c r="F196" i="11" s="1"/>
  <c r="F208" i="11"/>
  <c r="L203" i="11"/>
  <c r="L197" i="11"/>
  <c r="H203" i="11"/>
  <c r="H197" i="11"/>
  <c r="Q190" i="11"/>
  <c r="Q195" i="11" l="1"/>
  <c r="I6" i="2" l="1"/>
  <c r="H6" i="2"/>
  <c r="I5" i="2"/>
  <c r="H5" i="2"/>
  <c r="H6" i="1"/>
  <c r="J6" i="2" l="1"/>
  <c r="H24" i="2"/>
  <c r="J5" i="2"/>
  <c r="I24" i="2"/>
  <c r="J6" i="1"/>
  <c r="J43" i="1" s="1"/>
  <c r="H43" i="1"/>
  <c r="E10" i="8"/>
  <c r="E12" i="9"/>
  <c r="D18" i="9" s="1"/>
  <c r="E10" i="9"/>
  <c r="E11" i="9" l="1"/>
  <c r="E13" i="9" s="1"/>
  <c r="D17" i="9" s="1"/>
  <c r="E30" i="9" s="1"/>
  <c r="E20" i="9"/>
  <c r="E27" i="9" s="1"/>
  <c r="E11" i="8"/>
  <c r="D17" i="8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 l="1"/>
  <c r="D27" i="9"/>
  <c r="E13" i="8"/>
  <c r="E18" i="8"/>
  <c r="E27" i="8" s="1"/>
  <c r="D24" i="8"/>
  <c r="E24" i="8" l="1"/>
  <c r="J25" i="7"/>
  <c r="I25" i="7"/>
  <c r="H25" i="7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5" i="4"/>
  <c r="I5" i="4" l="1"/>
  <c r="I24" i="4" s="1"/>
  <c r="H24" i="4"/>
  <c r="H24" i="6"/>
  <c r="I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Chutima U.</author>
  </authors>
  <commentList>
    <comment ref="C3" authorId="0" shapeId="0" xr:uid="{9FAB1B2C-1CC0-4243-AC29-D115178F078E}">
      <text>
        <r>
          <rPr>
            <b/>
            <sz val="8"/>
            <color indexed="81"/>
            <rFont val="Tahoma"/>
            <family val="2"/>
          </rPr>
          <t>Chutima U.:</t>
        </r>
        <r>
          <rPr>
            <sz val="8"/>
            <color indexed="81"/>
            <rFont val="Tahoma"/>
            <family val="2"/>
          </rPr>
          <t xml:space="preserve">
ซื้อ
สินเชื่อ
ยืม
ฟรี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CWPS ACCTAX</author>
  </authors>
  <commentList>
    <comment ref="G2" authorId="0" shapeId="0" xr:uid="{065B5182-05A6-4D49-BA8B-44451B2DC9D3}">
      <text>
        <r>
          <rPr>
            <b/>
            <sz val="9"/>
            <color indexed="81"/>
            <rFont val="Tahoma"/>
            <family val="2"/>
          </rPr>
          <t>CWPS ACCTAX:</t>
        </r>
        <r>
          <rPr>
            <sz val="9"/>
            <color indexed="81"/>
            <rFont val="Tahoma"/>
            <family val="2"/>
          </rPr>
          <t xml:space="preserve">
กรณีไม่เต็มเดือน
ลาออกระหว่างเดือน</t>
        </r>
      </text>
    </comment>
  </commentList>
</comments>
</file>

<file path=xl/sharedStrings.xml><?xml version="1.0" encoding="utf-8"?>
<sst xmlns="http://schemas.openxmlformats.org/spreadsheetml/2006/main" count="1212" uniqueCount="462">
  <si>
    <t>ลำดับ</t>
  </si>
  <si>
    <t>เลขที</t>
  </si>
  <si>
    <t>ว/ด/ป</t>
  </si>
  <si>
    <t>จ่ายเงินให้กับ</t>
  </si>
  <si>
    <t>รายละเอียด</t>
  </si>
  <si>
    <t>จำนวนเงิน</t>
  </si>
  <si>
    <t>หมายเหตุ</t>
  </si>
  <si>
    <t>รวมเป็นเงินทั้งสิ้น</t>
  </si>
  <si>
    <t>ได้รับเงินจาก</t>
  </si>
  <si>
    <t>ว.ด.ป.</t>
  </si>
  <si>
    <t>เลขที่หัก ณ ที่จ่าย</t>
  </si>
  <si>
    <t>เลขที่ ใบสำคัญจ่าย</t>
  </si>
  <si>
    <t>รายชื่อผู้ถูกหัก ณ ที่จ่าย</t>
  </si>
  <si>
    <t>เลขประจำตัวผู้เสียภาษีอากร</t>
  </si>
  <si>
    <t>ประเภทเงินได้</t>
  </si>
  <si>
    <t>มูลค่าเงิน</t>
  </si>
  <si>
    <t>จำนวนเงินที่จ่าย</t>
  </si>
  <si>
    <t>ช่องทางการรับชำระ</t>
  </si>
  <si>
    <t>บริษัท</t>
  </si>
  <si>
    <t>ใบคุมเอกสารใบสำคัญจ่าย</t>
  </si>
  <si>
    <t>ใบคุมใบกำกับภาษีซื้อ</t>
  </si>
  <si>
    <t>เลขทีใบกำกับ</t>
  </si>
  <si>
    <t>ชื่อ</t>
  </si>
  <si>
    <t>ยอดก่อนVAT</t>
  </si>
  <si>
    <t>VAT 7%</t>
  </si>
  <si>
    <t>ช่องทางการจ่ายชำระ</t>
  </si>
  <si>
    <t>ใบคุมใบกำกับภาษีขาย</t>
  </si>
  <si>
    <t>จำนวนเงินที่รับชำระ</t>
  </si>
  <si>
    <t>หัก ณ ที่จ่าย</t>
  </si>
  <si>
    <t>ถูก หัก ณ ที่จ่าย</t>
  </si>
  <si>
    <t>ภ.ง.ด.3</t>
  </si>
  <si>
    <t>ภ.ง.ด.53</t>
  </si>
  <si>
    <t>ตัวอย่าง จำกัด</t>
  </si>
  <si>
    <t xml:space="preserve">  ใบสำคัญจ่าย</t>
  </si>
  <si>
    <t>วันที่ :</t>
  </si>
  <si>
    <t>เลขที่ :</t>
  </si>
  <si>
    <t xml:space="preserve">: </t>
  </si>
  <si>
    <t>รหัสบัญชี</t>
  </si>
  <si>
    <t>ชื่อบัญชี</t>
  </si>
  <si>
    <t>เดบิต</t>
  </si>
  <si>
    <t>เครดิต</t>
  </si>
  <si>
    <t>รวมเงิน</t>
  </si>
  <si>
    <t>วันที่เช็ค</t>
  </si>
  <si>
    <t>ธนาคาร/สาขา</t>
  </si>
  <si>
    <t>เลขที่เช็ค</t>
  </si>
  <si>
    <t>…………………………</t>
  </si>
  <si>
    <t xml:space="preserve">                                …………………………</t>
  </si>
  <si>
    <t>………………………..</t>
  </si>
  <si>
    <t xml:space="preserve">        ผู้จัดทำ                                         </t>
  </si>
  <si>
    <t xml:space="preserve">                                    ผู้อนุมัติ</t>
  </si>
  <si>
    <t>ผู้รับเงิน</t>
  </si>
  <si>
    <t xml:space="preserve">  ใบสำคัญรับ</t>
  </si>
  <si>
    <t>บริษัท โทรศัพท์ จำกัด</t>
  </si>
  <si>
    <t>บริษัท ก. จำกัด</t>
  </si>
  <si>
    <t>จ่ายโดย</t>
  </si>
  <si>
    <t>เงินสด</t>
  </si>
  <si>
    <t>Bank x-xxx-xxxx</t>
  </si>
  <si>
    <t>ยอดรับชำระ</t>
  </si>
  <si>
    <t>บริษัท ตัวอย่าง จำกัด</t>
  </si>
  <si>
    <t>IV10001</t>
  </si>
  <si>
    <t>xx-xxxx-xxxx</t>
  </si>
  <si>
    <t>ค่าบริการ</t>
  </si>
  <si>
    <t>ลูกค้า</t>
  </si>
  <si>
    <t>รวม</t>
  </si>
  <si>
    <t>รับชำระ</t>
  </si>
  <si>
    <t>ภาษีมูลค่าเพิ่ม</t>
  </si>
  <si>
    <t>ภาษีหัก ณ ที่จ่าย</t>
  </si>
  <si>
    <t>ใบสำคัญจ่าย</t>
  </si>
  <si>
    <t>เลขที่</t>
  </si>
  <si>
    <t>เลขที่หนังสือรับรอง</t>
  </si>
  <si>
    <t>เลขที่ใบกำกับภาษี</t>
  </si>
  <si>
    <t>ใบคุมหนังสือรับรองออกให้ผู้ถูกหัก ณ ที่จ่าย</t>
  </si>
  <si>
    <t>ใบคุมเอกสารใบสำคัญรับลูกหนี้</t>
  </si>
  <si>
    <t>การรับเงิน</t>
  </si>
  <si>
    <t>(1)</t>
  </si>
  <si>
    <t>(2)</t>
  </si>
  <si>
    <t>(3)</t>
  </si>
  <si>
    <t>(4)</t>
  </si>
  <si>
    <t>(5)</t>
  </si>
  <si>
    <t>(6)</t>
  </si>
  <si>
    <t>คุมใบสำคัญรับ</t>
  </si>
  <si>
    <t>ใบสำคัญรับ</t>
  </si>
  <si>
    <t>คุมใบสำคัญจ่าย</t>
  </si>
  <si>
    <t>(7)</t>
  </si>
  <si>
    <t>ใบคุมภาษีหัก ณ ที่จ่าย</t>
  </si>
  <si>
    <t>ชื่อ - สกุล</t>
  </si>
  <si>
    <t>รายการ</t>
  </si>
  <si>
    <t>ม.ค.</t>
  </si>
  <si>
    <t>ก.พ.</t>
  </si>
  <si>
    <t>มี.ค.</t>
  </si>
  <si>
    <t>เม.ษ.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</si>
  <si>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</si>
  <si>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</si>
  <si>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</si>
  <si>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</si>
  <si>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</si>
  <si>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</si>
  <si>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</si>
  <si>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</si>
  <si>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เงินเดือน</t>
  </si>
  <si>
    <t>PND1</t>
  </si>
  <si>
    <t>345130020xxxx</t>
  </si>
  <si>
    <t>ค่าคอมมิชชั่น</t>
  </si>
  <si>
    <t xml:space="preserve">วันที่เข้างาน    </t>
  </si>
  <si>
    <t>ค่าล่วงเวลา</t>
  </si>
  <si>
    <t>วันที่ลาออก</t>
  </si>
  <si>
    <t>โบนัส</t>
  </si>
  <si>
    <t>เงินได้ตามประกันสังคม</t>
  </si>
  <si>
    <t>ปกส</t>
  </si>
  <si>
    <t>หักประกันสังคม</t>
  </si>
  <si>
    <t>รวมรายได้ ภ.ง.ด.1</t>
  </si>
  <si>
    <t>รวมรับเงินสุทธิ</t>
  </si>
  <si>
    <t>330220042xxxx</t>
  </si>
  <si>
    <t xml:space="preserve">วันที่เข้างาน   </t>
  </si>
  <si>
    <t xml:space="preserve">วันที่เข้างาน     </t>
  </si>
  <si>
    <t xml:space="preserve">วันที่เข้างาน       </t>
  </si>
  <si>
    <t xml:space="preserve">วันที่เข้างาน             </t>
  </si>
  <si>
    <t xml:space="preserve">วันที่เข้างาน         </t>
  </si>
  <si>
    <t xml:space="preserve">วันที่เข้างาน      </t>
  </si>
  <si>
    <t xml:space="preserve">วันที่ลาออก         </t>
  </si>
  <si>
    <t xml:space="preserve">วันที่ลาออก     </t>
  </si>
  <si>
    <t xml:space="preserve">วันที่เข้างาน </t>
  </si>
  <si>
    <t xml:space="preserve">วันที่ลาออก      </t>
  </si>
  <si>
    <t xml:space="preserve">วันที่ลาออก  </t>
  </si>
  <si>
    <t xml:space="preserve">วันที่ลาออก    </t>
  </si>
  <si>
    <t>S</t>
  </si>
  <si>
    <t>ปกส.ลูกจ้าง</t>
  </si>
  <si>
    <t>ปกส.นายจ้าง</t>
  </si>
  <si>
    <t>ยอดจ่าย</t>
  </si>
  <si>
    <t>จากหน้าแบบ ภงด.1 ภาษีหัก ณ ที่จ่าย</t>
  </si>
  <si>
    <t>ผลต่าง</t>
  </si>
  <si>
    <t>จากหน้าแบบ ภงด.1 รายได้สุทธิ</t>
  </si>
  <si>
    <t>จากหน้าแบบ ประกันสังคม รายได้สุทธิ</t>
  </si>
  <si>
    <t>จากหน้าแบบ ประกันสังคม หัก ประกันสังคม</t>
  </si>
  <si>
    <t>สรุปการจ่ายเงินเดือน</t>
  </si>
  <si>
    <t>วันที่จ่ายเงิน</t>
  </si>
  <si>
    <t>ที่</t>
  </si>
  <si>
    <t>เลขที่บัตรประชาชน</t>
  </si>
  <si>
    <t>วันที่เข้าทำงาน</t>
  </si>
  <si>
    <t>จำนวนวันที่จ่าย</t>
  </si>
  <si>
    <t>ตำแหน่ง</t>
  </si>
  <si>
    <t>ค่าตำแหน่ง</t>
  </si>
  <si>
    <t>ค่าสวัสดิการ</t>
  </si>
  <si>
    <t>เบี้ยเลี้ยง</t>
  </si>
  <si>
    <t>วันหยุดและล่วงเวลา</t>
  </si>
  <si>
    <t>รวมเงินได้</t>
  </si>
  <si>
    <t>ภ.ง.ด.1</t>
  </si>
  <si>
    <t>ประกันสังคม</t>
  </si>
  <si>
    <t>อื่นๆ</t>
  </si>
  <si>
    <t>รวมหัก</t>
  </si>
  <si>
    <t>ยอดจ่ายสุทธิ</t>
  </si>
  <si>
    <t>x-xxxx-xxxxx-xx-x</t>
  </si>
  <si>
    <t>-</t>
  </si>
  <si>
    <t>กรรมการ</t>
  </si>
  <si>
    <t>พนักงานขาย</t>
  </si>
  <si>
    <t>(8)</t>
  </si>
  <si>
    <t>(9)</t>
  </si>
  <si>
    <t>สรุปการจ่ายเงินเดือนรายเดือน</t>
  </si>
  <si>
    <t>บจก. ก.</t>
  </si>
  <si>
    <t>รายได้ค่าบริการ</t>
  </si>
  <si>
    <t>รายได้จากการให้บริการ</t>
  </si>
  <si>
    <t>โอน</t>
  </si>
  <si>
    <t>บริษัท ข. จำกัด</t>
  </si>
  <si>
    <t>ได้รับภาษีถูกหัก ณ ที่จ่าย</t>
  </si>
  <si>
    <t>เงินสด / ธนาคาร</t>
  </si>
  <si>
    <t>ภาษีถูกหัก ณ ที่จ่าย</t>
  </si>
  <si>
    <t>โอนเข้า ธ.</t>
  </si>
  <si>
    <t>ได้รับแล้ว</t>
  </si>
  <si>
    <t>ยังไม่ได้รับ</t>
  </si>
  <si>
    <t>IV10002</t>
  </si>
  <si>
    <t>ประจำเดือน  มกราคม 25XX</t>
  </si>
  <si>
    <t>วัน เดือน ปี</t>
  </si>
  <si>
    <t>รับ</t>
  </si>
  <si>
    <t>จ่าย</t>
  </si>
  <si>
    <t>เลขที่อ้างอิง</t>
  </si>
  <si>
    <t>15/02/25XX</t>
  </si>
  <si>
    <t>ใบสำคัญรับเงิน</t>
  </si>
  <si>
    <t>RECEIPT VOUCHER</t>
  </si>
  <si>
    <t>เช็ค    ลงวันที่.............................................................</t>
  </si>
  <si>
    <t>ลำดับที่</t>
  </si>
  <si>
    <t xml:space="preserve">        ลงชื่อ...................................................ผู้จ่ายเงิน                           ลงชื่อ.........................................................ผู้รับเงิน</t>
  </si>
  <si>
    <t>................................................................................................................................</t>
  </si>
  <si>
    <t xml:space="preserve">รับจาก :  </t>
  </si>
  <si>
    <t>ลงชื่อ...................................................ผู้จ่ายเงิน                          ลงชื่อ.........................................................ผู้รับเงิน</t>
  </si>
  <si>
    <t>ตามเลขที่บิล / รายละเอียด</t>
  </si>
  <si>
    <t>PAYMENT VOUCHER</t>
  </si>
  <si>
    <t>วันที่  .............................................</t>
  </si>
  <si>
    <t>จ่ายให้ :  .........................................................................................................</t>
  </si>
  <si>
    <t>..........บริษัท ก. จำกัด..............................................................................................................</t>
  </si>
  <si>
    <t>รับเงินค่าบริการ ตามใบกำกับภาษี เลขที่ 10001</t>
  </si>
  <si>
    <t>วันที่.........................................</t>
  </si>
  <si>
    <t>บริษัท เครื่องเขียน555 จำกัด</t>
  </si>
  <si>
    <t>กระดาษถ่ายเอกสาร หมึกพิมพ์ ปากกา</t>
  </si>
  <si>
    <t>KK0112001</t>
  </si>
  <si>
    <t>1150012</t>
  </si>
  <si>
    <t>01010001</t>
  </si>
  <si>
    <t xml:space="preserve">ผู้รับเงิน  : </t>
  </si>
  <si>
    <t xml:space="preserve">รายละเอียด : </t>
  </si>
  <si>
    <t>ซื้ออุปกรณ์สำนักงาน</t>
  </si>
  <si>
    <t>ค่าเครื่องเขียนแบบพิมพ์</t>
  </si>
  <si>
    <t>จ่ายให้ :  .... บริษัท เครื่องเขียน555 จำกัด .................................................................................</t>
  </si>
  <si>
    <t xml:space="preserve">            เงินสด            เช็คธนาคาร : ............................................................สาขา : ......................................................</t>
  </si>
  <si>
    <t xml:space="preserve">      เลขที่เช็ค : ................................................................ เช็คลงวันที่ : ....................................................................</t>
  </si>
  <si>
    <t>จ่ายค่าเครื่องเขียนแบบพิมพ์</t>
  </si>
  <si>
    <t>นายมะขาม ป้อม</t>
  </si>
  <si>
    <t>ค่าจ้างทำของ</t>
  </si>
  <si>
    <t>01010002</t>
  </si>
  <si>
    <t>นางสาวส้มจี๊ด</t>
  </si>
  <si>
    <t>01010003</t>
  </si>
  <si>
    <t>ค่าเช่า</t>
  </si>
  <si>
    <t>นายปฏิทิน ปี</t>
  </si>
  <si>
    <t>นางสาว เมษา  ยน</t>
  </si>
  <si>
    <t xml:space="preserve">นายปฏิทิน </t>
  </si>
  <si>
    <t>ปี</t>
  </si>
  <si>
    <t>นางสาวเมษา</t>
  </si>
  <si>
    <t xml:space="preserve">  ยน</t>
  </si>
  <si>
    <t>ประจำเดือน มกราคม 25X2</t>
  </si>
  <si>
    <t>01/01/25X2</t>
  </si>
  <si>
    <t>วันที่........01/01/25X2..........</t>
  </si>
  <si>
    <t>12/01/25X2</t>
  </si>
  <si>
    <t>15/01/25X2</t>
  </si>
  <si>
    <t>17/01/25X2</t>
  </si>
  <si>
    <t>25/01/25X2</t>
  </si>
  <si>
    <t>ค่าโทรศัพท์เดือน 01/25X2</t>
  </si>
  <si>
    <t>ค่าเช่าสำนักงาน เดือน 01/25X2</t>
  </si>
  <si>
    <t>วันที่  .....01/01/25X2..................</t>
  </si>
  <si>
    <t>ประจำเดือน  มกราคม 25X2</t>
  </si>
  <si>
    <t>สำหรับปี 25X2</t>
  </si>
  <si>
    <t>01/01/25x1</t>
  </si>
  <si>
    <t>31/01/25X2</t>
  </si>
  <si>
    <t>เช็ค 00058992</t>
  </si>
  <si>
    <t>00058992</t>
  </si>
  <si>
    <t xml:space="preserve">นำเงินสดจากการชำระหนี้จาก บริษัท ข. จำกัด </t>
  </si>
  <si>
    <t>PV100001</t>
  </si>
  <si>
    <t>PV100002</t>
  </si>
  <si>
    <t>PV100003</t>
  </si>
  <si>
    <t>PV100004</t>
  </si>
  <si>
    <t>ค่าโทรศัพท์เดือน 01/25X2 บริษัท โทรศัพท์ จำกัด</t>
  </si>
  <si>
    <t>ค่าจ้างทำของ นายมะขาม ป้อม</t>
  </si>
  <si>
    <t>(10)</t>
  </si>
  <si>
    <t>(11)</t>
  </si>
  <si>
    <t>เอกสารอ้างอิง</t>
  </si>
  <si>
    <t>ผู้รับเงิน / ผู้จ่ายเงิน</t>
  </si>
  <si>
    <t>R01/001</t>
  </si>
  <si>
    <t>P01/001</t>
  </si>
  <si>
    <t>ยอดยกมา</t>
  </si>
  <si>
    <t>เลขที่เช็คนำฝาก</t>
  </si>
  <si>
    <t>คงเหลือ</t>
  </si>
  <si>
    <t xml:space="preserve">รายได้ค่าบริการ </t>
  </si>
  <si>
    <t>จ่ายค่าเช่าสำนักงาน เดือน มกราคม 25X2</t>
  </si>
  <si>
    <t>ธนาคาร….........................................</t>
  </si>
  <si>
    <t>ประเภท บัญชีกระแสรายวัน สาขา…...........................   เลขที่บัญชี .....................................................</t>
  </si>
  <si>
    <t>ประจำเดือน........................................ หรือ ประจำปี ...................</t>
  </si>
  <si>
    <t>ประเภท บัญชีออมทรัพย์  สาขา…...........................   เลขที่บัญชี .....................................................</t>
  </si>
  <si>
    <t>คุมบัญชีธนาคารออมทรัพย์</t>
  </si>
  <si>
    <t>คุมบัญชีธนาคารกระแสรายวัน</t>
  </si>
  <si>
    <t>ทะเบียนคุมเงินสดย่อย</t>
  </si>
  <si>
    <t>คุมสรุปเงินเดือนประจำปี</t>
  </si>
  <si>
    <t>รายงานสินค้าคงเหลือ</t>
  </si>
  <si>
    <t>ทะเบียนคุมสินทรัพย์</t>
  </si>
  <si>
    <t>ระบบบัญชีเดียว - ตัวอย่าง  รายงานการคุมบัญชีต่างๆ  ของกิจการ</t>
  </si>
  <si>
    <t>เครดิต 30 วัน</t>
  </si>
  <si>
    <t>(12)</t>
  </si>
  <si>
    <t>(13)</t>
  </si>
  <si>
    <t>ซืไอดดดด</t>
  </si>
  <si>
    <t>(14)</t>
  </si>
  <si>
    <t>ชื่อ ( NAME )</t>
  </si>
  <si>
    <t>สินค้า 1</t>
  </si>
  <si>
    <t xml:space="preserve"> </t>
  </si>
  <si>
    <t>เลขที่เอกสาร</t>
  </si>
  <si>
    <t>ประเภท</t>
  </si>
  <si>
    <t>ผู้เกี่ยวข้อง</t>
  </si>
  <si>
    <t xml:space="preserve">LOT NO. </t>
  </si>
  <si>
    <t>รายการรับ</t>
  </si>
  <si>
    <t>รายการขาย</t>
  </si>
  <si>
    <t>ผู้บันทึก</t>
  </si>
  <si>
    <t>D.M.Y.</t>
  </si>
  <si>
    <t>NO.</t>
  </si>
  <si>
    <t>(รับ/ ขาย)</t>
  </si>
  <si>
    <t>(ชื่อลูกค้า)</t>
  </si>
  <si>
    <t>จำนวน</t>
  </si>
  <si>
    <t>ราคา</t>
  </si>
  <si>
    <t xml:space="preserve">รับ  </t>
  </si>
  <si>
    <t>ขาย (ตรม.)</t>
  </si>
  <si>
    <t>จำนวน (ตรม.)</t>
  </si>
  <si>
    <t>RECORD</t>
  </si>
  <si>
    <t>ตรม.</t>
  </si>
  <si>
    <t>ต่อหน่วย</t>
  </si>
  <si>
    <t>(หน่วย)</t>
  </si>
  <si>
    <t>วันเริ่มงวดบัญชี</t>
  </si>
  <si>
    <t>ทะเบียนทรัพย์สินและคำนวณค่าเสื่อมราคา</t>
  </si>
  <si>
    <t xml:space="preserve">คำนวณถึง : </t>
  </si>
  <si>
    <t>ชื่อประเภท</t>
  </si>
  <si>
    <t>หน่วยนับ</t>
  </si>
  <si>
    <t>วันที่ซื้อหรือได้มา</t>
  </si>
  <si>
    <t>วันที่เริ่มคำนวณ</t>
  </si>
  <si>
    <t>วันสิ้นสุดการคำนวณ</t>
  </si>
  <si>
    <t>ราคาที่ได้มา</t>
  </si>
  <si>
    <t>มูลค่าคงเหลือ (ค่าซาก)</t>
  </si>
  <si>
    <t>มูลูค่า คำนวณค่าเสื่อม</t>
  </si>
  <si>
    <t>มูลค่าคงเหลือ ยกมา</t>
  </si>
  <si>
    <t>ค่าเสื่อมสะสม ยกมา</t>
  </si>
  <si>
    <t>อัตราส่วน</t>
  </si>
  <si>
    <t>วัน</t>
  </si>
  <si>
    <t>ค่าเสื่อม</t>
  </si>
  <si>
    <t>ค่าเสื่อมสะสม</t>
  </si>
  <si>
    <t>ยอดยกไป</t>
  </si>
  <si>
    <t>รหัสสินทรัพย์</t>
  </si>
  <si>
    <t>ชื่อสินทรัพย์</t>
  </si>
  <si>
    <t>เฟอร์นิเจอร์และเครื่องตกแต่ง</t>
  </si>
  <si>
    <t>001</t>
  </si>
  <si>
    <t>รวมรายการตามประเภท  1  รายการ</t>
  </si>
  <si>
    <t>อุปกรณ์สำนักงาน</t>
  </si>
  <si>
    <t>เครื่องมือเครื่องใช้สำนักงาน</t>
  </si>
  <si>
    <t>VH</t>
  </si>
  <si>
    <t>ยานพาหนะ</t>
  </si>
  <si>
    <t>VH5901-0001</t>
  </si>
  <si>
    <t>รถยนต์ TOYOTA HILUX VIGO 4X2 B</t>
  </si>
  <si>
    <t>รวมรายการตามประเภท  3  รายการ</t>
  </si>
  <si>
    <t>รวม  6  รายการ</t>
  </si>
  <si>
    <t>ณ วันที่ 31 ธันวาคม 25XX</t>
  </si>
  <si>
    <t>FF</t>
  </si>
  <si>
    <t>OE</t>
  </si>
  <si>
    <t>TE</t>
  </si>
  <si>
    <t>OE61XX-0004</t>
  </si>
  <si>
    <t>TE61XX-0002</t>
  </si>
  <si>
    <t>VH61XX-0038</t>
  </si>
  <si>
    <t>FF61XX-0001</t>
  </si>
  <si>
    <t>โต๊ะ</t>
  </si>
  <si>
    <t>เครื่องย่อยกระดาษ</t>
  </si>
  <si>
    <t>โปรเจคเตอร์</t>
  </si>
  <si>
    <t>OE61XX-0005</t>
  </si>
  <si>
    <t>รถยนต์ Toyota Fortuner -กข XXXX</t>
  </si>
  <si>
    <t>ตารางเงินสดย่อย</t>
  </si>
  <si>
    <t>For the month August</t>
  </si>
  <si>
    <t>วันที่</t>
  </si>
  <si>
    <t>ผู้ขอเบิก</t>
  </si>
  <si>
    <t>Date</t>
  </si>
  <si>
    <t>No</t>
  </si>
  <si>
    <t xml:space="preserve">Description </t>
  </si>
  <si>
    <t>Reguested by</t>
  </si>
  <si>
    <t>Remain</t>
  </si>
  <si>
    <t>Note</t>
  </si>
  <si>
    <t>Bring forward</t>
  </si>
  <si>
    <t>PC 1908-001</t>
  </si>
  <si>
    <t>Expenses for go to Airport</t>
  </si>
  <si>
    <t>Jing Li</t>
  </si>
  <si>
    <t>PC 1908-002</t>
  </si>
  <si>
    <t>Postage Fee</t>
  </si>
  <si>
    <t>Eve</t>
  </si>
  <si>
    <t>ผู้ถือเงินสดย่อย</t>
  </si>
  <si>
    <t>ตัวอย่างการคำนวณภาษีบุคคลพนักงาน</t>
  </si>
  <si>
    <t>ชื่อบริษัท</t>
  </si>
  <si>
    <r>
      <t xml:space="preserve">Computation of Personal Income Tax  </t>
    </r>
    <r>
      <rPr>
        <sz val="11"/>
        <color indexed="10"/>
        <rFont val="Times New Roman"/>
        <family val="1"/>
        <charset val="222"/>
      </rPr>
      <t>paid by employee</t>
    </r>
  </si>
  <si>
    <t>Year 2019</t>
  </si>
  <si>
    <t>ชื่อพนักงาน</t>
  </si>
  <si>
    <t>NICK NAME</t>
  </si>
  <si>
    <t>Birthday</t>
  </si>
  <si>
    <t>DIRECTOR</t>
  </si>
  <si>
    <t>ID</t>
  </si>
  <si>
    <t>Start date</t>
  </si>
  <si>
    <t>รอบจ่าย</t>
  </si>
  <si>
    <t xml:space="preserve">Bank </t>
  </si>
  <si>
    <t>INCOME</t>
  </si>
  <si>
    <t>DEDUCT</t>
  </si>
  <si>
    <t>Net Transfer</t>
  </si>
  <si>
    <t>สรุปออกสลิปเงินเดือน</t>
  </si>
  <si>
    <t>เดือน</t>
  </si>
  <si>
    <t>เงินเดือนSALARY</t>
  </si>
  <si>
    <t>BONUS</t>
  </si>
  <si>
    <t>COMISSION</t>
  </si>
  <si>
    <t>Incentive</t>
  </si>
  <si>
    <t>Total</t>
  </si>
  <si>
    <t>W/T</t>
  </si>
  <si>
    <t>social security</t>
  </si>
  <si>
    <t>ADVANCE</t>
  </si>
  <si>
    <t>OTHER</t>
  </si>
  <si>
    <t>YTD INCOME</t>
  </si>
  <si>
    <t>YTD TAX</t>
  </si>
  <si>
    <t>YTD SSF</t>
  </si>
  <si>
    <t xml:space="preserve">  </t>
  </si>
  <si>
    <t>Total assessable income</t>
  </si>
  <si>
    <t xml:space="preserve">Less </t>
  </si>
  <si>
    <t xml:space="preserve"> : 50 % Standard expenses,but not more exceeding Bht 100,000</t>
  </si>
  <si>
    <t>Allowance :</t>
  </si>
  <si>
    <t>Taxpayer</t>
  </si>
  <si>
    <t>Care Parent</t>
  </si>
  <si>
    <t>คนละ</t>
  </si>
  <si>
    <t>Investment 15% not over 500,000</t>
  </si>
  <si>
    <t>Social security fund(limit 15,000)</t>
  </si>
  <si>
    <t>Insurance Parent</t>
  </si>
  <si>
    <t>LTF  (15% of renue but limit 300,000)</t>
  </si>
  <si>
    <t>RMF (limit 500,000)</t>
  </si>
  <si>
    <t>Insurance 10 years (limit 100,000)</t>
  </si>
  <si>
    <t>Interest-Home</t>
  </si>
  <si>
    <t xml:space="preserve">1.Children                       </t>
  </si>
  <si>
    <t>กำลังศึกษาไม่เกิน 25ปี</t>
  </si>
  <si>
    <t>2.Children</t>
  </si>
  <si>
    <t>Net Taxable income</t>
  </si>
  <si>
    <t>Tax calculation:</t>
  </si>
  <si>
    <t>Tax Rate</t>
  </si>
  <si>
    <t>Balance</t>
  </si>
  <si>
    <t>Net income</t>
  </si>
  <si>
    <t>Tax</t>
  </si>
  <si>
    <t>Already deduction WT</t>
  </si>
  <si>
    <t xml:space="preserve">Balance </t>
  </si>
  <si>
    <t>Deduction  for this month</t>
  </si>
  <si>
    <t>PAY SLIP</t>
  </si>
  <si>
    <t>บจก.</t>
  </si>
  <si>
    <t>Position</t>
  </si>
  <si>
    <t>MANAGEMENT</t>
  </si>
  <si>
    <t>PERIOD</t>
  </si>
  <si>
    <t>2019-04</t>
  </si>
  <si>
    <t>Mr. Nara</t>
  </si>
  <si>
    <t>DATE</t>
  </si>
  <si>
    <t>Income                                BATH</t>
  </si>
  <si>
    <t>Deduction                        BATH</t>
  </si>
  <si>
    <t xml:space="preserve">  SALARY</t>
  </si>
  <si>
    <t xml:space="preserve">  TAX</t>
  </si>
  <si>
    <t xml:space="preserve">  TOTAL INCOME</t>
  </si>
  <si>
    <t xml:space="preserve">  OVERTIME</t>
  </si>
  <si>
    <t xml:space="preserve">  SOCAIL SECURITY FUND</t>
  </si>
  <si>
    <t xml:space="preserve">  TOTAL DEDUCT</t>
  </si>
  <si>
    <t>ALLOWANCE</t>
  </si>
  <si>
    <t xml:space="preserve">  LATE</t>
  </si>
  <si>
    <t xml:space="preserve">  INCENTIVE</t>
  </si>
  <si>
    <t xml:space="preserve">  LOAN</t>
  </si>
  <si>
    <t xml:space="preserve">  เงินได้สุทธิ</t>
  </si>
  <si>
    <t xml:space="preserve">  OTHER</t>
  </si>
  <si>
    <t xml:space="preserve">  ADVANCE</t>
  </si>
  <si>
    <t xml:space="preserve">  (Net Income)</t>
  </si>
  <si>
    <t>YTD Social Secrity Fund</t>
  </si>
  <si>
    <t>ลงชื่อผู้รับเงิน / Sign</t>
  </si>
  <si>
    <t>PROVIDENT FUND</t>
  </si>
  <si>
    <t>วันที่ / Date</t>
  </si>
  <si>
    <t>PHILIZA GROUP CO.,LTD</t>
  </si>
  <si>
    <t>JEAN PHILPPE PASCAL SAPHORES</t>
  </si>
  <si>
    <t xml:space="preserve">  COMISSION</t>
  </si>
  <si>
    <t>ลงชื่อผู้รับเงิน / Sing</t>
  </si>
  <si>
    <t>สลิปเงินเดือน</t>
  </si>
  <si>
    <t>ผู้จัดการ</t>
  </si>
  <si>
    <t>รอบ</t>
  </si>
  <si>
    <t>นาย</t>
  </si>
  <si>
    <t>รายได้</t>
  </si>
  <si>
    <t>รายการหัก</t>
  </si>
  <si>
    <t>รวมรายได้</t>
  </si>
  <si>
    <t>กองทุนประกันสังคม</t>
  </si>
  <si>
    <t>รวมรายการหัก</t>
  </si>
  <si>
    <t>ค่าเบี้ยเลี้ยง</t>
  </si>
  <si>
    <t>มาสาย</t>
  </si>
  <si>
    <t>เงินกู้</t>
  </si>
  <si>
    <t>รายได้อื่นๆ</t>
  </si>
  <si>
    <t>เงินล่วงหน้า</t>
  </si>
  <si>
    <t>(15)</t>
  </si>
  <si>
    <t>ตัวอย่างสลิปเงินเดือน</t>
  </si>
  <si>
    <t>คุมเอกสารภายในของกิจการ - กรณีไม่ได้ใช้โปรแกรมออนไลน์</t>
  </si>
  <si>
    <t xml:space="preserve">สนใจใช้โปรแกรมบัญชีออนไลน์ </t>
  </si>
  <si>
    <t xml:space="preserve">ติดต่อเจ้าหน้าที่ CWPS </t>
  </si>
  <si>
    <t>โทร. 062-935-6694 , 095-935-7888</t>
  </si>
  <si>
    <t>WWW.CWPS.CO.TH</t>
  </si>
  <si>
    <t>Line official : @CWGROUP</t>
  </si>
  <si>
    <t>เพจ : CWPS แชร์บัญชี&amp;ภาษี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</si>
</sst>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[$-1870000]d/mm/yyyy;@"/>
    <numFmt numFmtId="165" formatCode="[$-1010000]d/m/yy;@"/>
    <numFmt numFmtId="166" formatCode="#,##0.00_ ;[Red]\-\ #,##0.00_ ;"/>
    <numFmt numFmtId="167" formatCode="[$-1870000]d/mm/yyyy\ h:mm\ &quot;น.&quot;;@"/>
    <numFmt numFmtId="168" formatCode="[$-1000000]0\ 0000\ 00000\ 00\ 0"/>
    <numFmt numFmtId="169" formatCode="[$-F800]dddd\,\ mmmm\ dd\,\ yyyy"/>
    <numFmt numFmtId="170" formatCode="[$-1870000]d/m/yy;@"/>
    <numFmt numFmtId="171" formatCode="_(* #,##0.00_);_(* \(#,##0.00\);_(* &quot;-&quot;??_);_(@_)"/>
    <numFmt numFmtId="172" formatCode="[$-1070000]d/m/yy;@"/>
    <numFmt numFmtId="173" formatCode="0.00;[Red]0.00"/>
    <numFmt numFmtId="174" formatCode="[$-1010000]d/m/yyyy;@"/>
    <numFmt numFmtId="175" formatCode="m/d/yy;@"/>
    <numFmt numFmtId="176" formatCode="d/m/bbbb"/>
    <numFmt numFmtId="177" formatCode="[$-1070000]d/mm/yyyy;@"/>
    <numFmt numFmtId="178" formatCode="_-* #,##0_-;\-* #,##0_-;_-* &quot;-&quot;??_-;_-@_-"/>
    <numFmt numFmtId="179" formatCode="B1mmm\-yy"/>
    <numFmt numFmtId="180" formatCode="#,##0.00_ ;\-#,##0.00\ "/>
    <numFmt numFmtId="181" formatCode="_(* #,##0_);_(* \(#,##0\);_(* &quot;-&quot;??_);_(@_)"/>
  </numFmts>
  <fonts count="109">
    <font>
      <sz val="11"/>
      <color indexed="8"/>
      <name val="Tahoma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1"/>
      <color theme="5" tint="-0.249977111117893"/>
      <name val="Leelawadee"/>
      <family val="2"/>
    </font>
    <font>
      <sz val="11"/>
      <color indexed="8"/>
      <name val="Leelawadee"/>
      <family val="2"/>
    </font>
    <font>
      <b/>
      <sz val="20"/>
      <color indexed="8"/>
      <name val="Leelawadee"/>
      <family val="2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0"/>
      <color indexed="8"/>
      <name val="Leelawadee"/>
      <family val="2"/>
    </font>
    <font>
      <b/>
      <sz val="10"/>
      <color indexed="8"/>
      <name val="Leelawadee"/>
      <family val="2"/>
    </font>
    <font>
      <b/>
      <sz val="14"/>
      <color indexed="8"/>
      <name val="Leelawadee"/>
      <family val="2"/>
    </font>
    <font>
      <sz val="11"/>
      <color theme="1"/>
      <name val="Calibri"/>
      <family val="2"/>
      <scheme val="minor"/>
    </font>
    <font>
      <sz val="16"/>
      <color theme="1"/>
      <name val="Cordia New"/>
      <family val="2"/>
    </font>
    <font>
      <b/>
      <sz val="24"/>
      <color theme="1"/>
      <name val="Cordia New"/>
      <family val="2"/>
    </font>
    <font>
      <b/>
      <sz val="16"/>
      <color theme="1"/>
      <name val="Cordia New"/>
      <family val="2"/>
    </font>
    <font>
      <sz val="16"/>
      <name val="Cordia New"/>
      <family val="2"/>
    </font>
    <font>
      <b/>
      <sz val="14"/>
      <color rgb="FFFF0000"/>
      <name val="Leelawadee"/>
      <family val="2"/>
    </font>
    <font>
      <sz val="11"/>
      <color rgb="FFFF0000"/>
      <name val="Leelawadee"/>
      <family val="2"/>
    </font>
    <font>
      <sz val="10"/>
      <color rgb="FFFF0000"/>
      <name val="Leelawadee"/>
      <family val="2"/>
    </font>
    <font>
      <b/>
      <sz val="16"/>
      <name val="Cordia New"/>
      <family val="2"/>
    </font>
    <font>
      <sz val="10"/>
      <name val="Arial"/>
      <family val="2"/>
    </font>
    <font>
      <u/>
      <sz val="11"/>
      <color theme="10"/>
      <name val="Tahoma"/>
      <family val="2"/>
    </font>
    <font>
      <sz val="14"/>
      <name val="Cordia New"/>
      <family val="2"/>
    </font>
    <font>
      <b/>
      <sz val="14"/>
      <color theme="1"/>
      <name val="Angsana New"/>
      <family val="1"/>
      <charset val="222"/>
    </font>
    <font>
      <sz val="11"/>
      <color indexed="8"/>
      <name val="Tahoma"/>
      <family val="2"/>
      <charset val="222"/>
    </font>
    <font>
      <sz val="14"/>
      <color indexed="8"/>
      <name val="Angsana New"/>
      <family val="1"/>
      <charset val="222"/>
    </font>
    <font>
      <b/>
      <sz val="14"/>
      <color indexed="8"/>
      <name val="Angsana New"/>
      <family val="1"/>
      <charset val="222"/>
    </font>
    <font>
      <sz val="14"/>
      <name val="Angsana New"/>
      <family val="1"/>
      <charset val="222"/>
    </font>
    <font>
      <sz val="14"/>
      <name val="Cordia New"/>
      <family val="2"/>
      <charset val="222"/>
    </font>
    <font>
      <sz val="18"/>
      <color rgb="FFFF0000"/>
      <name val="Cordia New"/>
      <family val="2"/>
      <charset val="222"/>
    </font>
    <font>
      <sz val="18"/>
      <name val="Cordia New"/>
      <family val="2"/>
      <charset val="222"/>
    </font>
    <font>
      <b/>
      <sz val="18"/>
      <name val="Cordia New"/>
      <family val="2"/>
    </font>
    <font>
      <sz val="18"/>
      <color indexed="8"/>
      <name val="Cordia New"/>
      <family val="2"/>
      <charset val="222"/>
    </font>
    <font>
      <sz val="18"/>
      <color rgb="FFFF0000"/>
      <name val="Cordia New"/>
      <family val="2"/>
    </font>
    <font>
      <sz val="18"/>
      <color theme="1"/>
      <name val="Cordia New"/>
      <family val="2"/>
      <charset val="222"/>
    </font>
    <font>
      <sz val="18"/>
      <name val="Cordia New"/>
      <family val="2"/>
    </font>
    <font>
      <sz val="18"/>
      <color theme="1"/>
      <name val="Cordia New"/>
      <family val="2"/>
    </font>
    <font>
      <b/>
      <sz val="18"/>
      <name val="Cordia New"/>
      <family val="2"/>
      <charset val="222"/>
    </font>
    <font>
      <sz val="18"/>
      <color theme="1"/>
      <name val="Angsana New"/>
      <family val="1"/>
    </font>
    <font>
      <sz val="18"/>
      <name val="AngsanaUPC"/>
      <family val="1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indexed="8"/>
      <name val="Angsana New"/>
      <family val="1"/>
    </font>
    <font>
      <sz val="18"/>
      <color indexed="18"/>
      <name val="Angsana New"/>
      <family val="1"/>
    </font>
    <font>
      <sz val="18"/>
      <name val="Angsana New"/>
      <family val="1"/>
    </font>
    <font>
      <u/>
      <sz val="18"/>
      <color theme="10"/>
      <name val="Angsana New"/>
      <family val="1"/>
    </font>
    <font>
      <sz val="11"/>
      <color theme="1"/>
      <name val="Angsana New"/>
      <family val="1"/>
    </font>
    <font>
      <sz val="8"/>
      <name val="Tahoma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b/>
      <sz val="16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b/>
      <sz val="24"/>
      <color theme="1"/>
      <name val="Angsana New"/>
      <family val="1"/>
    </font>
    <font>
      <b/>
      <sz val="16"/>
      <color theme="1"/>
      <name val="Angsana New"/>
      <family val="1"/>
    </font>
    <font>
      <b/>
      <sz val="11"/>
      <color theme="1"/>
      <name val="Leelawadee"/>
      <family val="2"/>
    </font>
    <font>
      <b/>
      <sz val="10"/>
      <color theme="1"/>
      <name val="Leelawadee"/>
      <family val="2"/>
    </font>
    <font>
      <b/>
      <sz val="11"/>
      <color indexed="8"/>
      <name val="Leelawadee"/>
      <family val="2"/>
    </font>
    <font>
      <b/>
      <sz val="18"/>
      <name val="Angsana New"/>
      <family val="1"/>
    </font>
    <font>
      <b/>
      <sz val="18"/>
      <color rgb="FFFF0000"/>
      <name val="Cordia New"/>
      <family val="2"/>
    </font>
    <font>
      <sz val="10"/>
      <name val="Leelawadee"/>
      <family val="2"/>
    </font>
    <font>
      <b/>
      <sz val="16"/>
      <color rgb="FFFF0000"/>
      <name val="AngsanaUPC"/>
      <family val="1"/>
      <charset val="222"/>
    </font>
    <font>
      <sz val="14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2"/>
      <color theme="1"/>
      <name val="Angsana New"/>
      <family val="1"/>
    </font>
    <font>
      <sz val="12"/>
      <name val="Angsana New"/>
      <family val="1"/>
    </font>
    <font>
      <sz val="12"/>
      <color rgb="FFFF0000"/>
      <name val="Angsana New"/>
      <family val="1"/>
    </font>
    <font>
      <sz val="12"/>
      <color rgb="FF00B050"/>
      <name val="Angsana New"/>
      <family val="1"/>
    </font>
    <font>
      <sz val="14"/>
      <color indexed="12"/>
      <name val="Angsana New"/>
      <family val="1"/>
    </font>
    <font>
      <sz val="16"/>
      <color rgb="FFFF0000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  <charset val="22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name val="AngsanaUPC"/>
      <family val="1"/>
    </font>
    <font>
      <b/>
      <sz val="11"/>
      <name val="Times New Roman"/>
      <family val="1"/>
    </font>
    <font>
      <sz val="11"/>
      <name val="Times New Roman"/>
      <family val="1"/>
      <charset val="222"/>
    </font>
    <font>
      <sz val="11"/>
      <color indexed="10"/>
      <name val="Times New Roman"/>
      <family val="1"/>
      <charset val="222"/>
    </font>
    <font>
      <b/>
      <sz val="14"/>
      <color theme="3" tint="0.39997558519241921"/>
      <name val="Times New Roman"/>
      <family val="1"/>
      <charset val="222"/>
    </font>
    <font>
      <b/>
      <sz val="11"/>
      <name val="Times New Roman"/>
      <family val="1"/>
      <charset val="222"/>
    </font>
    <font>
      <sz val="11"/>
      <color theme="3" tint="0.39997558519241921"/>
      <name val="Times New Roman"/>
      <family val="1"/>
      <charset val="222"/>
    </font>
    <font>
      <b/>
      <u/>
      <sz val="11"/>
      <name val="Times New Roman"/>
      <family val="1"/>
      <charset val="222"/>
    </font>
    <font>
      <sz val="12"/>
      <name val="Times New Roman"/>
      <family val="1"/>
      <charset val="222"/>
    </font>
    <font>
      <b/>
      <sz val="14"/>
      <name val="Cordia New"/>
      <family val="2"/>
    </font>
    <font>
      <sz val="14"/>
      <name val="Times New Roman"/>
      <family val="1"/>
    </font>
    <font>
      <u/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indexed="10"/>
      <name val="Times New Roman"/>
      <family val="1"/>
    </font>
    <font>
      <sz val="16"/>
      <name val="DilleniaUPC"/>
      <family val="1"/>
    </font>
    <font>
      <b/>
      <sz val="14"/>
      <name val="Times New Roman"/>
      <family val="1"/>
    </font>
    <font>
      <b/>
      <sz val="17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9"/>
      <name val="Angsana New"/>
      <family val="1"/>
    </font>
    <font>
      <b/>
      <sz val="18"/>
      <color theme="0"/>
      <name val="Angsana New"/>
      <family val="1"/>
    </font>
    <font>
      <sz val="18"/>
      <color theme="0"/>
      <name val="Angsana New"/>
      <family val="1"/>
    </font>
    <font>
      <b/>
      <sz val="18"/>
      <color indexed="8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/>
    <xf numFmtId="0" fontId="24" fillId="0" borderId="0"/>
    <xf numFmtId="0" fontId="20" fillId="0" borderId="0"/>
    <xf numFmtId="43" fontId="24" fillId="0" borderId="0" applyFont="0" applyFill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73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86" fillId="0" borderId="0"/>
    <xf numFmtId="171" fontId="8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0" fillId="0" borderId="0" applyFont="0" applyFill="0" applyBorder="0" applyAlignment="0" applyProtection="0"/>
    <xf numFmtId="0" fontId="20" fillId="0" borderId="0"/>
  </cellStyleXfs>
  <cellXfs count="866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left" vertical="center"/>
      <protection locked="0"/>
    </xf>
    <xf numFmtId="43" fontId="8" fillId="2" borderId="4" xfId="1" applyFont="1" applyFill="1" applyBorder="1" applyAlignment="1" applyProtection="1">
      <alignment horizontal="center" vertical="center"/>
      <protection locked="0"/>
    </xf>
    <xf numFmtId="166" fontId="8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65" fontId="8" fillId="2" borderId="7" xfId="0" applyNumberFormat="1" applyFont="1" applyFill="1" applyBorder="1" applyAlignment="1" applyProtection="1">
      <alignment horizontal="left" vertical="center"/>
      <protection locked="0"/>
    </xf>
    <xf numFmtId="43" fontId="8" fillId="2" borderId="7" xfId="1" quotePrefix="1" applyFont="1" applyFill="1" applyBorder="1" applyAlignment="1" applyProtection="1">
      <alignment horizontal="center" vertical="center"/>
      <protection locked="0"/>
    </xf>
    <xf numFmtId="43" fontId="8" fillId="2" borderId="7" xfId="1" applyFont="1" applyFill="1" applyBorder="1" applyAlignment="1" applyProtection="1">
      <alignment horizontal="center" vertical="center"/>
      <protection locked="0"/>
    </xf>
    <xf numFmtId="166" fontId="9" fillId="2" borderId="4" xfId="1" applyNumberFormat="1" applyFont="1" applyFill="1" applyBorder="1" applyAlignment="1" applyProtection="1">
      <alignment horizontal="center" vertical="center"/>
      <protection locked="0"/>
    </xf>
    <xf numFmtId="166" fontId="8" fillId="2" borderId="7" xfId="1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5" fontId="8" fillId="2" borderId="9" xfId="0" applyNumberFormat="1" applyFont="1" applyFill="1" applyBorder="1" applyAlignment="1" applyProtection="1">
      <alignment horizontal="left" vertical="center"/>
      <protection locked="0"/>
    </xf>
    <xf numFmtId="43" fontId="8" fillId="2" borderId="9" xfId="1" applyFont="1" applyFill="1" applyBorder="1" applyAlignment="1" applyProtection="1">
      <alignment horizontal="center" vertical="center"/>
      <protection locked="0"/>
    </xf>
    <xf numFmtId="166" fontId="8" fillId="2" borderId="8" xfId="1" applyNumberFormat="1" applyFont="1" applyFill="1" applyBorder="1" applyAlignment="1" applyProtection="1">
      <alignment horizontal="left" vertical="center"/>
      <protection locked="0"/>
    </xf>
    <xf numFmtId="43" fontId="8" fillId="2" borderId="12" xfId="1" applyFont="1" applyFill="1" applyBorder="1" applyAlignment="1" applyProtection="1">
      <alignment vertical="center"/>
      <protection locked="0"/>
    </xf>
    <xf numFmtId="43" fontId="8" fillId="2" borderId="2" xfId="1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 applyProtection="1">
      <alignment horizontal="center" vertical="center"/>
      <protection locked="0"/>
    </xf>
    <xf numFmtId="167" fontId="8" fillId="2" borderId="0" xfId="0" applyNumberFormat="1" applyFont="1" applyFill="1" applyAlignment="1" applyProtection="1">
      <alignment horizontal="center" vertical="center"/>
      <protection locked="0"/>
    </xf>
    <xf numFmtId="165" fontId="8" fillId="2" borderId="0" xfId="0" applyNumberFormat="1" applyFont="1" applyFill="1" applyAlignment="1" applyProtection="1">
      <alignment horizontal="center" vertical="center"/>
      <protection locked="0"/>
    </xf>
    <xf numFmtId="165" fontId="8" fillId="2" borderId="0" xfId="0" applyNumberFormat="1" applyFont="1" applyFill="1" applyAlignment="1" applyProtection="1">
      <alignment horizontal="left" vertical="center"/>
      <protection locked="0"/>
    </xf>
    <xf numFmtId="43" fontId="8" fillId="2" borderId="0" xfId="1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left" vertical="center"/>
      <protection locked="0"/>
    </xf>
    <xf numFmtId="168" fontId="4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3" fontId="4" fillId="2" borderId="6" xfId="1" applyFont="1" applyFill="1" applyBorder="1" applyAlignment="1" applyProtection="1">
      <alignment vertical="center"/>
      <protection locked="0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7" xfId="0" applyNumberFormat="1" applyFont="1" applyFill="1" applyBorder="1" applyAlignment="1" applyProtection="1">
      <alignment horizontal="left" vertical="center"/>
      <protection locked="0"/>
    </xf>
    <xf numFmtId="168" fontId="4" fillId="2" borderId="7" xfId="0" quotePrefix="1" applyNumberFormat="1" applyFont="1" applyFill="1" applyBorder="1" applyAlignment="1" applyProtection="1">
      <alignment horizontal="center" vertical="center"/>
      <protection locked="0"/>
    </xf>
    <xf numFmtId="43" fontId="4" fillId="2" borderId="14" xfId="1" applyFont="1" applyFill="1" applyBorder="1" applyAlignment="1" applyProtection="1">
      <alignment vertical="center"/>
      <protection locked="0"/>
    </xf>
    <xf numFmtId="166" fontId="4" fillId="2" borderId="8" xfId="1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 indent="1"/>
      <protection locked="0"/>
    </xf>
    <xf numFmtId="43" fontId="4" fillId="2" borderId="15" xfId="1" applyFont="1" applyFill="1" applyBorder="1" applyAlignment="1" applyProtection="1">
      <alignment vertical="center"/>
      <protection locked="0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14" fillId="0" borderId="0" xfId="2" applyFont="1" applyAlignment="1">
      <alignment horizontal="right" vertical="top"/>
    </xf>
    <xf numFmtId="0" fontId="14" fillId="0" borderId="0" xfId="2" applyFont="1" applyAlignment="1">
      <alignment horizontal="left" vertical="top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top"/>
    </xf>
    <xf numFmtId="14" fontId="15" fillId="0" borderId="0" xfId="2" applyNumberFormat="1" applyFont="1" applyAlignment="1">
      <alignment horizontal="left" vertical="center"/>
    </xf>
    <xf numFmtId="14" fontId="12" fillId="0" borderId="0" xfId="2" applyNumberFormat="1" applyFont="1" applyAlignment="1">
      <alignment horizontal="left" vertical="top"/>
    </xf>
    <xf numFmtId="0" fontId="14" fillId="0" borderId="2" xfId="2" applyFont="1" applyBorder="1" applyAlignment="1">
      <alignment horizontal="center" vertical="top"/>
    </xf>
    <xf numFmtId="43" fontId="14" fillId="0" borderId="2" xfId="3" applyFont="1" applyBorder="1" applyAlignment="1">
      <alignment horizontal="center" vertical="top"/>
    </xf>
    <xf numFmtId="43" fontId="14" fillId="0" borderId="0" xfId="3" applyFont="1" applyAlignment="1">
      <alignment vertical="top"/>
    </xf>
    <xf numFmtId="0" fontId="12" fillId="0" borderId="16" xfId="2" applyFont="1" applyBorder="1" applyAlignment="1">
      <alignment vertical="top"/>
    </xf>
    <xf numFmtId="0" fontId="15" fillId="0" borderId="17" xfId="2" applyFont="1" applyBorder="1" applyAlignment="1">
      <alignment vertical="top"/>
    </xf>
    <xf numFmtId="0" fontId="15" fillId="0" borderId="18" xfId="2" applyFont="1" applyBorder="1" applyAlignment="1">
      <alignment vertical="top"/>
    </xf>
    <xf numFmtId="43" fontId="15" fillId="0" borderId="16" xfId="3" applyFont="1" applyBorder="1" applyAlignment="1">
      <alignment vertical="top"/>
    </xf>
    <xf numFmtId="43" fontId="12" fillId="0" borderId="16" xfId="3" applyFont="1" applyBorder="1" applyAlignment="1">
      <alignment vertical="top"/>
    </xf>
    <xf numFmtId="43" fontId="12" fillId="0" borderId="0" xfId="3" applyFont="1" applyAlignment="1">
      <alignment vertical="top"/>
    </xf>
    <xf numFmtId="0" fontId="12" fillId="0" borderId="19" xfId="2" applyFont="1" applyBorder="1" applyAlignment="1">
      <alignment vertical="top"/>
    </xf>
    <xf numFmtId="0" fontId="12" fillId="0" borderId="20" xfId="2" applyFont="1" applyBorder="1" applyAlignment="1">
      <alignment horizontal="left" vertical="top"/>
    </xf>
    <xf numFmtId="43" fontId="15" fillId="0" borderId="21" xfId="3" applyFont="1" applyBorder="1" applyAlignment="1">
      <alignment vertical="top"/>
    </xf>
    <xf numFmtId="43" fontId="12" fillId="0" borderId="19" xfId="3" applyFont="1" applyBorder="1" applyAlignment="1">
      <alignment vertical="top"/>
    </xf>
    <xf numFmtId="0" fontId="15" fillId="0" borderId="22" xfId="2" applyFont="1" applyBorder="1" applyAlignment="1">
      <alignment vertical="top"/>
    </xf>
    <xf numFmtId="0" fontId="12" fillId="0" borderId="21" xfId="2" applyFont="1" applyBorder="1" applyAlignment="1">
      <alignment vertical="top"/>
    </xf>
    <xf numFmtId="0" fontId="12" fillId="0" borderId="22" xfId="2" applyFont="1" applyBorder="1" applyAlignment="1">
      <alignment vertical="top"/>
    </xf>
    <xf numFmtId="43" fontId="12" fillId="0" borderId="21" xfId="3" applyFont="1" applyBorder="1" applyAlignment="1">
      <alignment vertical="top"/>
    </xf>
    <xf numFmtId="0" fontId="12" fillId="0" borderId="23" xfId="2" applyFont="1" applyBorder="1" applyAlignment="1">
      <alignment vertical="top"/>
    </xf>
    <xf numFmtId="0" fontId="12" fillId="0" borderId="24" xfId="2" applyFont="1" applyBorder="1" applyAlignment="1">
      <alignment vertical="top"/>
    </xf>
    <xf numFmtId="0" fontId="12" fillId="0" borderId="25" xfId="2" applyFont="1" applyBorder="1" applyAlignment="1">
      <alignment vertical="top"/>
    </xf>
    <xf numFmtId="43" fontId="12" fillId="0" borderId="23" xfId="3" applyFont="1" applyBorder="1" applyAlignment="1">
      <alignment vertical="top"/>
    </xf>
    <xf numFmtId="0" fontId="12" fillId="0" borderId="26" xfId="2" applyFont="1" applyBorder="1" applyAlignment="1">
      <alignment vertical="top"/>
    </xf>
    <xf numFmtId="43" fontId="14" fillId="0" borderId="29" xfId="3" applyFont="1" applyBorder="1" applyAlignment="1">
      <alignment vertical="top"/>
    </xf>
    <xf numFmtId="43" fontId="14" fillId="0" borderId="26" xfId="3" applyFont="1" applyBorder="1" applyAlignment="1">
      <alignment vertical="top"/>
    </xf>
    <xf numFmtId="14" fontId="12" fillId="0" borderId="16" xfId="2" applyNumberFormat="1" applyFont="1" applyBorder="1" applyAlignment="1">
      <alignment vertical="top"/>
    </xf>
    <xf numFmtId="49" fontId="12" fillId="0" borderId="16" xfId="2" quotePrefix="1" applyNumberFormat="1" applyFont="1" applyBorder="1" applyAlignment="1">
      <alignment horizontal="center" vertical="top"/>
    </xf>
    <xf numFmtId="43" fontId="14" fillId="0" borderId="16" xfId="3" applyFont="1" applyBorder="1" applyAlignment="1">
      <alignment vertical="top"/>
    </xf>
    <xf numFmtId="14" fontId="12" fillId="0" borderId="21" xfId="2" applyNumberFormat="1" applyFont="1" applyBorder="1" applyAlignment="1">
      <alignment vertical="top"/>
    </xf>
    <xf numFmtId="0" fontId="12" fillId="0" borderId="22" xfId="2" applyFont="1" applyBorder="1" applyAlignment="1">
      <alignment horizontal="left" vertical="top"/>
    </xf>
    <xf numFmtId="49" fontId="12" fillId="0" borderId="21" xfId="2" quotePrefix="1" applyNumberFormat="1" applyFont="1" applyBorder="1" applyAlignment="1">
      <alignment horizontal="center" vertical="top"/>
    </xf>
    <xf numFmtId="43" fontId="14" fillId="0" borderId="21" xfId="3" applyFont="1" applyBorder="1" applyAlignment="1">
      <alignment vertical="center"/>
    </xf>
    <xf numFmtId="43" fontId="14" fillId="0" borderId="21" xfId="3" applyFont="1" applyBorder="1" applyAlignment="1">
      <alignment vertical="top"/>
    </xf>
    <xf numFmtId="14" fontId="12" fillId="0" borderId="23" xfId="2" applyNumberFormat="1" applyFont="1" applyBorder="1" applyAlignment="1">
      <alignment vertical="top"/>
    </xf>
    <xf numFmtId="43" fontId="14" fillId="0" borderId="23" xfId="3" applyFont="1" applyBorder="1" applyAlignment="1">
      <alignment vertical="top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right" vertical="top"/>
    </xf>
    <xf numFmtId="0" fontId="14" fillId="0" borderId="0" xfId="2" applyFont="1" applyAlignment="1">
      <alignment horizontal="center"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 applyProtection="1">
      <alignment horizontal="left" vertical="center" indent="1"/>
      <protection locked="0"/>
    </xf>
    <xf numFmtId="43" fontId="8" fillId="2" borderId="13" xfId="1" applyFont="1" applyFill="1" applyBorder="1" applyAlignment="1" applyProtection="1">
      <alignment horizontal="center" vertical="center"/>
      <protection locked="0"/>
    </xf>
    <xf numFmtId="43" fontId="8" fillId="2" borderId="0" xfId="1" applyFont="1" applyFill="1" applyBorder="1" applyAlignment="1" applyProtection="1">
      <alignment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165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165" fontId="18" fillId="2" borderId="4" xfId="0" applyNumberFormat="1" applyFont="1" applyFill="1" applyBorder="1" applyAlignment="1" applyProtection="1">
      <alignment horizontal="left" vertical="center"/>
      <protection locked="0"/>
    </xf>
    <xf numFmtId="43" fontId="18" fillId="2" borderId="4" xfId="1" quotePrefix="1" applyFont="1" applyFill="1" applyBorder="1" applyAlignment="1" applyProtection="1">
      <alignment horizontal="center" vertical="center"/>
      <protection locked="0"/>
    </xf>
    <xf numFmtId="43" fontId="18" fillId="2" borderId="5" xfId="1" applyFont="1" applyFill="1" applyBorder="1" applyAlignment="1" applyProtection="1">
      <alignment horizontal="center" vertical="center"/>
      <protection locked="0"/>
    </xf>
    <xf numFmtId="43" fontId="18" fillId="2" borderId="4" xfId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165" fontId="18" fillId="2" borderId="7" xfId="0" applyNumberFormat="1" applyFont="1" applyFill="1" applyBorder="1" applyAlignment="1" applyProtection="1">
      <alignment horizontal="left" vertical="center"/>
      <protection locked="0"/>
    </xf>
    <xf numFmtId="43" fontId="18" fillId="2" borderId="7" xfId="1" quotePrefix="1" applyFont="1" applyFill="1" applyBorder="1" applyAlignment="1" applyProtection="1">
      <alignment horizontal="center" vertical="center"/>
      <protection locked="0"/>
    </xf>
    <xf numFmtId="43" fontId="18" fillId="2" borderId="7" xfId="1" applyFont="1" applyFill="1" applyBorder="1" applyAlignment="1" applyProtection="1">
      <alignment horizontal="center" vertical="center"/>
      <protection locked="0"/>
    </xf>
    <xf numFmtId="166" fontId="18" fillId="2" borderId="4" xfId="1" applyNumberFormat="1" applyFont="1" applyFill="1" applyBorder="1" applyAlignment="1" applyProtection="1">
      <alignment horizontal="center" vertical="center"/>
      <protection locked="0"/>
    </xf>
    <xf numFmtId="168" fontId="1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43" fontId="17" fillId="2" borderId="6" xfId="1" applyFont="1" applyFill="1" applyBorder="1" applyAlignment="1" applyProtection="1">
      <alignment vertical="center"/>
      <protection locked="0"/>
    </xf>
    <xf numFmtId="166" fontId="17" fillId="2" borderId="4" xfId="1" applyNumberFormat="1" applyFont="1" applyFill="1" applyBorder="1" applyAlignment="1" applyProtection="1">
      <alignment horizontal="center" vertical="center"/>
      <protection locked="0"/>
    </xf>
    <xf numFmtId="17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4" fontId="19" fillId="0" borderId="0" xfId="2" applyNumberFormat="1" applyFont="1" applyAlignment="1">
      <alignment horizontal="left" vertical="center"/>
    </xf>
    <xf numFmtId="14" fontId="14" fillId="0" borderId="0" xfId="2" applyNumberFormat="1" applyFont="1" applyAlignment="1">
      <alignment horizontal="left" vertical="top"/>
    </xf>
    <xf numFmtId="9" fontId="12" fillId="0" borderId="0" xfId="2" applyNumberFormat="1" applyFont="1" applyAlignment="1">
      <alignment vertical="top"/>
    </xf>
    <xf numFmtId="0" fontId="6" fillId="2" borderId="1" xfId="0" applyFont="1" applyFill="1" applyBorder="1" applyAlignment="1">
      <alignment vertical="center"/>
    </xf>
    <xf numFmtId="0" fontId="23" fillId="0" borderId="0" xfId="6" applyFont="1"/>
    <xf numFmtId="0" fontId="25" fillId="0" borderId="0" xfId="7" applyFont="1" applyAlignment="1">
      <alignment horizontal="left" vertical="center"/>
    </xf>
    <xf numFmtId="0" fontId="26" fillId="0" borderId="0" xfId="7" applyFont="1" applyAlignment="1">
      <alignment horizontal="left" vertical="center"/>
    </xf>
    <xf numFmtId="9" fontId="25" fillId="0" borderId="0" xfId="7" applyNumberFormat="1" applyFont="1" applyAlignment="1">
      <alignment horizontal="left" vertical="center"/>
    </xf>
    <xf numFmtId="0" fontId="26" fillId="0" borderId="10" xfId="7" applyFont="1" applyBorder="1" applyAlignment="1">
      <alignment horizontal="left" vertical="center"/>
    </xf>
    <xf numFmtId="0" fontId="26" fillId="0" borderId="11" xfId="7" applyFont="1" applyBorder="1" applyAlignment="1">
      <alignment horizontal="left" vertical="center"/>
    </xf>
    <xf numFmtId="0" fontId="26" fillId="0" borderId="31" xfId="7" applyFont="1" applyBorder="1" applyAlignment="1">
      <alignment horizontal="left" vertical="center"/>
    </xf>
    <xf numFmtId="0" fontId="25" fillId="0" borderId="2" xfId="7" applyFont="1" applyBorder="1" applyAlignment="1">
      <alignment horizontal="left" vertical="center"/>
    </xf>
    <xf numFmtId="0" fontId="25" fillId="2" borderId="2" xfId="7" applyFont="1" applyFill="1" applyBorder="1" applyAlignment="1">
      <alignment horizontal="left" vertical="center"/>
    </xf>
    <xf numFmtId="0" fontId="26" fillId="0" borderId="32" xfId="7" applyFont="1" applyBorder="1" applyAlignment="1">
      <alignment horizontal="left" vertical="center"/>
    </xf>
    <xf numFmtId="0" fontId="26" fillId="0" borderId="33" xfId="7" applyFont="1" applyBorder="1" applyAlignment="1">
      <alignment horizontal="left" vertical="center"/>
    </xf>
    <xf numFmtId="0" fontId="26" fillId="0" borderId="2" xfId="7" applyFont="1" applyBorder="1" applyAlignment="1">
      <alignment horizontal="left" vertical="center"/>
    </xf>
    <xf numFmtId="0" fontId="27" fillId="4" borderId="1" xfId="8" applyFont="1" applyFill="1" applyBorder="1"/>
    <xf numFmtId="0" fontId="25" fillId="4" borderId="1" xfId="7" applyFont="1" applyFill="1" applyBorder="1" applyAlignment="1">
      <alignment horizontal="left" vertical="center"/>
    </xf>
    <xf numFmtId="43" fontId="25" fillId="4" borderId="1" xfId="9" applyFont="1" applyFill="1" applyBorder="1" applyAlignment="1">
      <alignment horizontal="left" vertical="center"/>
    </xf>
    <xf numFmtId="168" fontId="27" fillId="0" borderId="13" xfId="8" quotePrefix="1" applyNumberFormat="1" applyFont="1" applyBorder="1" applyAlignment="1">
      <alignment horizontal="center"/>
    </xf>
    <xf numFmtId="0" fontId="25" fillId="0" borderId="1" xfId="7" applyFont="1" applyBorder="1" applyAlignment="1">
      <alignment horizontal="left" vertical="center"/>
    </xf>
    <xf numFmtId="0" fontId="25" fillId="0" borderId="33" xfId="7" applyFont="1" applyBorder="1" applyAlignment="1">
      <alignment horizontal="left" vertical="center"/>
    </xf>
    <xf numFmtId="0" fontId="25" fillId="0" borderId="13" xfId="7" applyFont="1" applyBorder="1" applyAlignment="1">
      <alignment horizontal="left" vertical="center"/>
    </xf>
    <xf numFmtId="43" fontId="25" fillId="0" borderId="13" xfId="9" applyFont="1" applyBorder="1" applyAlignment="1">
      <alignment horizontal="left" vertical="center"/>
    </xf>
    <xf numFmtId="0" fontId="25" fillId="0" borderId="32" xfId="7" applyFont="1" applyBorder="1" applyAlignment="1">
      <alignment horizontal="left" vertical="center"/>
    </xf>
    <xf numFmtId="0" fontId="27" fillId="0" borderId="13" xfId="8" applyFont="1" applyBorder="1"/>
    <xf numFmtId="0" fontId="25" fillId="4" borderId="13" xfId="7" applyFont="1" applyFill="1" applyBorder="1" applyAlignment="1">
      <alignment horizontal="left" vertical="center"/>
    </xf>
    <xf numFmtId="43" fontId="25" fillId="4" borderId="13" xfId="9" applyFont="1" applyFill="1" applyBorder="1" applyAlignment="1">
      <alignment horizontal="left" vertical="center"/>
    </xf>
    <xf numFmtId="0" fontId="25" fillId="0" borderId="13" xfId="7" quotePrefix="1" applyFont="1" applyBorder="1" applyAlignment="1">
      <alignment horizontal="left" vertical="center"/>
    </xf>
    <xf numFmtId="0" fontId="25" fillId="4" borderId="13" xfId="7" quotePrefix="1" applyFont="1" applyFill="1" applyBorder="1" applyAlignment="1">
      <alignment horizontal="left" vertical="center"/>
    </xf>
    <xf numFmtId="0" fontId="27" fillId="4" borderId="1" xfId="10" applyFont="1" applyFill="1" applyBorder="1"/>
    <xf numFmtId="168" fontId="27" fillId="0" borderId="13" xfId="10" quotePrefix="1" applyNumberFormat="1" applyFont="1" applyBorder="1" applyAlignment="1">
      <alignment horizontal="center"/>
    </xf>
    <xf numFmtId="0" fontId="28" fillId="0" borderId="0" xfId="6" applyFont="1"/>
    <xf numFmtId="0" fontId="27" fillId="0" borderId="13" xfId="10" applyFont="1" applyBorder="1"/>
    <xf numFmtId="43" fontId="25" fillId="0" borderId="0" xfId="7" applyNumberFormat="1" applyFont="1" applyAlignment="1">
      <alignment horizontal="left" vertical="center"/>
    </xf>
    <xf numFmtId="168" fontId="27" fillId="0" borderId="13" xfId="11" quotePrefix="1" applyNumberFormat="1" applyFont="1" applyBorder="1" applyAlignment="1">
      <alignment horizontal="center"/>
    </xf>
    <xf numFmtId="43" fontId="25" fillId="0" borderId="3" xfId="9" applyFont="1" applyBorder="1" applyAlignment="1">
      <alignment horizontal="left" vertical="center"/>
    </xf>
    <xf numFmtId="0" fontId="25" fillId="0" borderId="3" xfId="7" applyFont="1" applyBorder="1" applyAlignment="1">
      <alignment horizontal="left" vertical="center"/>
    </xf>
    <xf numFmtId="168" fontId="27" fillId="0" borderId="13" xfId="6" quotePrefix="1" applyNumberFormat="1" applyFont="1" applyBorder="1" applyAlignment="1">
      <alignment horizontal="center" vertical="center"/>
    </xf>
    <xf numFmtId="43" fontId="27" fillId="4" borderId="1" xfId="9" applyFont="1" applyFill="1" applyBorder="1" applyAlignment="1">
      <alignment horizontal="left" vertical="center"/>
    </xf>
    <xf numFmtId="43" fontId="27" fillId="0" borderId="13" xfId="9" applyFont="1" applyBorder="1" applyAlignment="1">
      <alignment horizontal="left" vertical="center"/>
    </xf>
    <xf numFmtId="43" fontId="27" fillId="4" borderId="13" xfId="9" applyFont="1" applyFill="1" applyBorder="1" applyAlignment="1">
      <alignment horizontal="left" vertical="center"/>
    </xf>
    <xf numFmtId="0" fontId="25" fillId="3" borderId="34" xfId="7" applyFont="1" applyFill="1" applyBorder="1" applyAlignment="1">
      <alignment horizontal="left" vertical="center"/>
    </xf>
    <xf numFmtId="0" fontId="25" fillId="3" borderId="1" xfId="7" applyFont="1" applyFill="1" applyBorder="1" applyAlignment="1">
      <alignment horizontal="left" vertical="center"/>
    </xf>
    <xf numFmtId="0" fontId="25" fillId="3" borderId="35" xfId="7" applyFont="1" applyFill="1" applyBorder="1" applyAlignment="1">
      <alignment horizontal="left" vertical="center"/>
    </xf>
    <xf numFmtId="43" fontId="25" fillId="3" borderId="1" xfId="9" applyFont="1" applyFill="1" applyBorder="1" applyAlignment="1">
      <alignment horizontal="left" vertical="center"/>
    </xf>
    <xf numFmtId="43" fontId="25" fillId="0" borderId="1" xfId="9" applyFont="1" applyBorder="1" applyAlignment="1">
      <alignment horizontal="left" vertical="center"/>
    </xf>
    <xf numFmtId="0" fontId="25" fillId="0" borderId="32" xfId="7" quotePrefix="1" applyFont="1" applyBorder="1" applyAlignment="1">
      <alignment horizontal="left" vertical="center"/>
    </xf>
    <xf numFmtId="0" fontId="25" fillId="3" borderId="13" xfId="7" quotePrefix="1" applyFont="1" applyFill="1" applyBorder="1" applyAlignment="1">
      <alignment horizontal="left" vertical="center"/>
    </xf>
    <xf numFmtId="0" fontId="25" fillId="3" borderId="33" xfId="7" applyFont="1" applyFill="1" applyBorder="1" applyAlignment="1">
      <alignment horizontal="left" vertical="center"/>
    </xf>
    <xf numFmtId="0" fontId="25" fillId="3" borderId="13" xfId="7" applyFont="1" applyFill="1" applyBorder="1" applyAlignment="1">
      <alignment horizontal="left" vertical="center"/>
    </xf>
    <xf numFmtId="0" fontId="25" fillId="0" borderId="36" xfId="7" applyFont="1" applyBorder="1" applyAlignment="1">
      <alignment horizontal="left" vertical="center"/>
    </xf>
    <xf numFmtId="0" fontId="25" fillId="0" borderId="37" xfId="7" applyFont="1" applyBorder="1" applyAlignment="1">
      <alignment horizontal="left" vertical="center"/>
    </xf>
    <xf numFmtId="43" fontId="25" fillId="5" borderId="0" xfId="11" applyFont="1" applyFill="1" applyAlignment="1">
      <alignment horizontal="left" vertical="center"/>
    </xf>
    <xf numFmtId="43" fontId="25" fillId="6" borderId="0" xfId="11" applyFont="1" applyFill="1" applyAlignment="1">
      <alignment horizontal="left" vertical="center"/>
    </xf>
    <xf numFmtId="43" fontId="25" fillId="6" borderId="38" xfId="11" applyFont="1" applyFill="1" applyBorder="1" applyAlignment="1">
      <alignment horizontal="left" vertical="center"/>
    </xf>
    <xf numFmtId="43" fontId="25" fillId="6" borderId="39" xfId="11" applyFont="1" applyFill="1" applyBorder="1" applyAlignment="1">
      <alignment horizontal="left" vertical="center"/>
    </xf>
    <xf numFmtId="43" fontId="25" fillId="6" borderId="40" xfId="11" applyFont="1" applyFill="1" applyBorder="1" applyAlignment="1">
      <alignment horizontal="left" vertical="center"/>
    </xf>
    <xf numFmtId="43" fontId="25" fillId="6" borderId="0" xfId="7" applyNumberFormat="1" applyFont="1" applyFill="1" applyAlignment="1">
      <alignment horizontal="left" vertical="center"/>
    </xf>
    <xf numFmtId="43" fontId="25" fillId="7" borderId="0" xfId="11" applyFont="1" applyFill="1" applyAlignment="1">
      <alignment horizontal="left" vertical="center"/>
    </xf>
    <xf numFmtId="43" fontId="25" fillId="7" borderId="38" xfId="11" applyFont="1" applyFill="1" applyBorder="1" applyAlignment="1">
      <alignment horizontal="left" vertical="center"/>
    </xf>
    <xf numFmtId="43" fontId="25" fillId="7" borderId="39" xfId="11" applyFont="1" applyFill="1" applyBorder="1" applyAlignment="1">
      <alignment horizontal="left" vertical="center"/>
    </xf>
    <xf numFmtId="43" fontId="25" fillId="7" borderId="40" xfId="11" applyFont="1" applyFill="1" applyBorder="1" applyAlignment="1">
      <alignment horizontal="left" vertical="center"/>
    </xf>
    <xf numFmtId="43" fontId="25" fillId="8" borderId="0" xfId="7" applyNumberFormat="1" applyFont="1" applyFill="1" applyAlignment="1">
      <alignment horizontal="left" vertical="center"/>
    </xf>
    <xf numFmtId="43" fontId="25" fillId="7" borderId="0" xfId="7" applyNumberFormat="1" applyFont="1" applyFill="1" applyAlignment="1">
      <alignment horizontal="left" vertical="center"/>
    </xf>
    <xf numFmtId="43" fontId="25" fillId="0" borderId="0" xfId="11" applyFont="1" applyAlignment="1">
      <alignment horizontal="left" vertical="center"/>
    </xf>
    <xf numFmtId="43" fontId="25" fillId="3" borderId="0" xfId="11" applyFont="1" applyFill="1" applyAlignment="1">
      <alignment horizontal="left" vertical="center"/>
    </xf>
    <xf numFmtId="43" fontId="25" fillId="3" borderId="38" xfId="11" applyFont="1" applyFill="1" applyBorder="1" applyAlignment="1">
      <alignment horizontal="left" vertical="center"/>
    </xf>
    <xf numFmtId="43" fontId="25" fillId="3" borderId="39" xfId="11" applyFont="1" applyFill="1" applyBorder="1" applyAlignment="1">
      <alignment horizontal="left" vertical="center"/>
    </xf>
    <xf numFmtId="43" fontId="25" fillId="3" borderId="40" xfId="11" applyFont="1" applyFill="1" applyBorder="1" applyAlignment="1">
      <alignment horizontal="left" vertical="center"/>
    </xf>
    <xf numFmtId="43" fontId="25" fillId="3" borderId="0" xfId="7" applyNumberFormat="1" applyFont="1" applyFill="1" applyAlignment="1">
      <alignment horizontal="left" vertical="center"/>
    </xf>
    <xf numFmtId="43" fontId="25" fillId="9" borderId="0" xfId="11" applyFont="1" applyFill="1" applyAlignment="1">
      <alignment horizontal="left" vertical="center"/>
    </xf>
    <xf numFmtId="43" fontId="25" fillId="4" borderId="0" xfId="11" applyFont="1" applyFill="1" applyAlignment="1">
      <alignment horizontal="left" vertical="center"/>
    </xf>
    <xf numFmtId="43" fontId="25" fillId="4" borderId="38" xfId="11" applyFont="1" applyFill="1" applyBorder="1" applyAlignment="1">
      <alignment horizontal="left" vertical="center"/>
    </xf>
    <xf numFmtId="43" fontId="25" fillId="4" borderId="39" xfId="11" applyFont="1" applyFill="1" applyBorder="1" applyAlignment="1">
      <alignment horizontal="left" vertical="center"/>
    </xf>
    <xf numFmtId="43" fontId="25" fillId="4" borderId="40" xfId="11" applyFont="1" applyFill="1" applyBorder="1" applyAlignment="1">
      <alignment horizontal="left" vertical="center"/>
    </xf>
    <xf numFmtId="43" fontId="25" fillId="4" borderId="0" xfId="7" applyNumberFormat="1" applyFont="1" applyFill="1" applyAlignment="1">
      <alignment horizontal="left" vertical="center"/>
    </xf>
    <xf numFmtId="0" fontId="30" fillId="0" borderId="0" xfId="12" applyFont="1" applyAlignment="1">
      <alignment vertical="center"/>
    </xf>
    <xf numFmtId="0" fontId="30" fillId="3" borderId="0" xfId="12" applyFont="1" applyFill="1" applyAlignment="1">
      <alignment vertical="center"/>
    </xf>
    <xf numFmtId="43" fontId="30" fillId="0" borderId="0" xfId="11" applyFont="1" applyAlignment="1">
      <alignment vertical="center"/>
    </xf>
    <xf numFmtId="43" fontId="31" fillId="0" borderId="0" xfId="11" applyFont="1" applyAlignment="1">
      <alignment vertical="center"/>
    </xf>
    <xf numFmtId="0" fontId="31" fillId="0" borderId="0" xfId="12" applyFont="1" applyAlignment="1">
      <alignment vertical="center"/>
    </xf>
    <xf numFmtId="0" fontId="30" fillId="0" borderId="0" xfId="12" applyFont="1" applyAlignment="1">
      <alignment horizontal="center" vertical="center"/>
    </xf>
    <xf numFmtId="0" fontId="30" fillId="0" borderId="21" xfId="12" applyFont="1" applyBorder="1" applyAlignment="1">
      <alignment horizontal="center" vertical="center"/>
    </xf>
    <xf numFmtId="0" fontId="30" fillId="0" borderId="22" xfId="12" applyFont="1" applyBorder="1" applyAlignment="1">
      <alignment horizontal="left" vertical="center"/>
    </xf>
    <xf numFmtId="0" fontId="30" fillId="0" borderId="20" xfId="12" applyFont="1" applyBorder="1" applyAlignment="1">
      <alignment horizontal="left" vertical="center"/>
    </xf>
    <xf numFmtId="0" fontId="30" fillId="0" borderId="22" xfId="12" applyFont="1" applyBorder="1" applyAlignment="1">
      <alignment horizontal="center" vertical="center"/>
    </xf>
    <xf numFmtId="0" fontId="29" fillId="0" borderId="22" xfId="12" applyFont="1" applyBorder="1" applyAlignment="1">
      <alignment horizontal="center" vertical="center"/>
    </xf>
    <xf numFmtId="14" fontId="30" fillId="0" borderId="21" xfId="12" quotePrefix="1" applyNumberFormat="1" applyFont="1" applyBorder="1" applyAlignment="1">
      <alignment horizontal="center" vertical="center"/>
    </xf>
    <xf numFmtId="43" fontId="30" fillId="0" borderId="21" xfId="11" applyFont="1" applyBorder="1" applyAlignment="1">
      <alignment horizontal="center" vertical="center"/>
    </xf>
    <xf numFmtId="43" fontId="31" fillId="0" borderId="21" xfId="11" applyFont="1" applyBorder="1" applyAlignment="1">
      <alignment horizontal="center" vertical="center"/>
    </xf>
    <xf numFmtId="0" fontId="29" fillId="0" borderId="21" xfId="12" applyFont="1" applyBorder="1" applyAlignment="1">
      <alignment horizontal="center" vertical="center"/>
    </xf>
    <xf numFmtId="0" fontId="29" fillId="0" borderId="22" xfId="12" applyFont="1" applyBorder="1" applyAlignment="1">
      <alignment horizontal="left" vertical="center"/>
    </xf>
    <xf numFmtId="0" fontId="29" fillId="0" borderId="20" xfId="12" applyFont="1" applyBorder="1" applyAlignment="1">
      <alignment vertical="center"/>
    </xf>
    <xf numFmtId="0" fontId="30" fillId="0" borderId="20" xfId="12" applyFont="1" applyBorder="1" applyAlignment="1">
      <alignment vertical="center"/>
    </xf>
    <xf numFmtId="0" fontId="30" fillId="0" borderId="19" xfId="12" applyFont="1" applyBorder="1" applyAlignment="1">
      <alignment horizontal="center" vertical="center"/>
    </xf>
    <xf numFmtId="0" fontId="32" fillId="0" borderId="22" xfId="12" applyFont="1" applyBorder="1" applyAlignment="1">
      <alignment horizontal="left" vertical="center"/>
    </xf>
    <xf numFmtId="0" fontId="32" fillId="0" borderId="20" xfId="12" applyFont="1" applyBorder="1" applyAlignment="1">
      <alignment vertical="center"/>
    </xf>
    <xf numFmtId="0" fontId="29" fillId="0" borderId="20" xfId="12" applyFont="1" applyBorder="1" applyAlignment="1">
      <alignment horizontal="left" vertical="center"/>
    </xf>
    <xf numFmtId="0" fontId="33" fillId="0" borderId="22" xfId="12" applyFont="1" applyBorder="1" applyAlignment="1">
      <alignment horizontal="left" vertical="center"/>
    </xf>
    <xf numFmtId="0" fontId="30" fillId="0" borderId="17" xfId="12" applyFont="1" applyBorder="1" applyAlignment="1">
      <alignment horizontal="left" vertical="center"/>
    </xf>
    <xf numFmtId="0" fontId="30" fillId="0" borderId="41" xfId="12" applyFont="1" applyBorder="1" applyAlignment="1">
      <alignment horizontal="left" vertical="center"/>
    </xf>
    <xf numFmtId="0" fontId="34" fillId="0" borderId="22" xfId="12" applyFont="1" applyBorder="1" applyAlignment="1">
      <alignment horizontal="left" vertical="center"/>
    </xf>
    <xf numFmtId="0" fontId="34" fillId="0" borderId="20" xfId="12" applyFont="1" applyBorder="1" applyAlignment="1">
      <alignment horizontal="left" vertical="center"/>
    </xf>
    <xf numFmtId="0" fontId="33" fillId="0" borderId="20" xfId="12" applyFont="1" applyBorder="1" applyAlignment="1">
      <alignment horizontal="left" vertical="center"/>
    </xf>
    <xf numFmtId="43" fontId="35" fillId="0" borderId="21" xfId="11" applyFont="1" applyBorder="1" applyAlignment="1">
      <alignment horizontal="center" vertical="center"/>
    </xf>
    <xf numFmtId="0" fontId="35" fillId="0" borderId="0" xfId="12" applyFont="1" applyAlignment="1">
      <alignment horizontal="center" vertical="center"/>
    </xf>
    <xf numFmtId="0" fontId="36" fillId="0" borderId="22" xfId="12" applyFont="1" applyBorder="1" applyAlignment="1">
      <alignment horizontal="left" vertical="center"/>
    </xf>
    <xf numFmtId="0" fontId="35" fillId="0" borderId="20" xfId="12" applyFont="1" applyBorder="1"/>
    <xf numFmtId="43" fontId="37" fillId="0" borderId="21" xfId="11" applyFont="1" applyBorder="1" applyAlignment="1">
      <alignment horizontal="center" vertical="center"/>
    </xf>
    <xf numFmtId="0" fontId="35" fillId="0" borderId="22" xfId="12" applyFont="1" applyBorder="1" applyAlignment="1">
      <alignment horizontal="left" vertical="center"/>
    </xf>
    <xf numFmtId="43" fontId="36" fillId="0" borderId="21" xfId="11" applyFont="1" applyBorder="1" applyAlignment="1">
      <alignment horizontal="center" vertical="center"/>
    </xf>
    <xf numFmtId="0" fontId="38" fillId="0" borderId="22" xfId="12" applyFont="1" applyBorder="1" applyAlignment="1">
      <alignment horizontal="left" vertical="center"/>
    </xf>
    <xf numFmtId="0" fontId="39" fillId="0" borderId="20" xfId="12" applyFont="1" applyBorder="1"/>
    <xf numFmtId="0" fontId="30" fillId="0" borderId="32" xfId="12" applyFont="1" applyBorder="1" applyAlignment="1">
      <alignment horizontal="left" vertical="center"/>
    </xf>
    <xf numFmtId="0" fontId="30" fillId="0" borderId="33" xfId="12" applyFont="1" applyBorder="1" applyAlignment="1">
      <alignment horizontal="left" vertical="center"/>
    </xf>
    <xf numFmtId="14" fontId="30" fillId="0" borderId="13" xfId="12" quotePrefix="1" applyNumberFormat="1" applyFont="1" applyBorder="1" applyAlignment="1">
      <alignment horizontal="center" vertical="center"/>
    </xf>
    <xf numFmtId="0" fontId="30" fillId="0" borderId="13" xfId="12" applyFont="1" applyBorder="1" applyAlignment="1">
      <alignment horizontal="center" vertical="center"/>
    </xf>
    <xf numFmtId="43" fontId="30" fillId="0" borderId="13" xfId="11" applyFont="1" applyBorder="1" applyAlignment="1">
      <alignment horizontal="center" vertical="center"/>
    </xf>
    <xf numFmtId="43" fontId="31" fillId="0" borderId="13" xfId="11" applyFont="1" applyBorder="1" applyAlignment="1">
      <alignment horizontal="center" vertical="center"/>
    </xf>
    <xf numFmtId="0" fontId="30" fillId="0" borderId="36" xfId="12" applyFont="1" applyBorder="1" applyAlignment="1">
      <alignment horizontal="left" vertical="center"/>
    </xf>
    <xf numFmtId="0" fontId="30" fillId="0" borderId="37" xfId="12" applyFont="1" applyBorder="1" applyAlignment="1">
      <alignment horizontal="left" vertical="center"/>
    </xf>
    <xf numFmtId="14" fontId="30" fillId="0" borderId="3" xfId="12" quotePrefix="1" applyNumberFormat="1" applyFont="1" applyBorder="1" applyAlignment="1">
      <alignment horizontal="center" vertical="center"/>
    </xf>
    <xf numFmtId="0" fontId="30" fillId="0" borderId="3" xfId="12" applyFont="1" applyBorder="1" applyAlignment="1">
      <alignment horizontal="center" vertical="center"/>
    </xf>
    <xf numFmtId="43" fontId="30" fillId="0" borderId="3" xfId="11" applyFont="1" applyBorder="1" applyAlignment="1">
      <alignment horizontal="center" vertical="center"/>
    </xf>
    <xf numFmtId="43" fontId="31" fillId="0" borderId="3" xfId="11" applyFont="1" applyBorder="1" applyAlignment="1">
      <alignment horizontal="center" vertical="center"/>
    </xf>
    <xf numFmtId="43" fontId="31" fillId="0" borderId="29" xfId="11" applyFont="1" applyBorder="1" applyAlignment="1">
      <alignment horizontal="center" vertical="center"/>
    </xf>
    <xf numFmtId="0" fontId="31" fillId="0" borderId="0" xfId="12" applyFont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43" fillId="0" borderId="0" xfId="4" applyFont="1" applyAlignment="1">
      <alignment horizontal="center"/>
    </xf>
    <xf numFmtId="0" fontId="44" fillId="0" borderId="0" xfId="4" applyFont="1"/>
    <xf numFmtId="0" fontId="43" fillId="0" borderId="0" xfId="4" quotePrefix="1" applyFont="1" applyAlignment="1">
      <alignment horizontal="center"/>
    </xf>
    <xf numFmtId="0" fontId="45" fillId="0" borderId="0" xfId="5" applyFont="1"/>
    <xf numFmtId="0" fontId="43" fillId="0" borderId="0" xfId="4" applyFont="1" applyFill="1" applyAlignment="1">
      <alignment horizontal="center"/>
    </xf>
    <xf numFmtId="169" fontId="14" fillId="0" borderId="0" xfId="2" applyNumberFormat="1" applyFont="1" applyAlignment="1">
      <alignment horizontal="center" vertical="top"/>
    </xf>
    <xf numFmtId="1" fontId="14" fillId="0" borderId="0" xfId="2" quotePrefix="1" applyNumberFormat="1" applyFont="1" applyAlignment="1">
      <alignment horizontal="center" vertical="top"/>
    </xf>
    <xf numFmtId="43" fontId="12" fillId="0" borderId="0" xfId="1" applyFont="1" applyAlignment="1">
      <alignment vertical="top"/>
    </xf>
    <xf numFmtId="43" fontId="14" fillId="0" borderId="0" xfId="1" applyFont="1" applyAlignment="1">
      <alignment vertical="top"/>
    </xf>
    <xf numFmtId="43" fontId="4" fillId="2" borderId="0" xfId="1" applyFont="1" applyFill="1" applyAlignment="1">
      <alignment vertical="center"/>
    </xf>
    <xf numFmtId="43" fontId="18" fillId="2" borderId="4" xfId="1" applyFont="1" applyFill="1" applyBorder="1" applyAlignment="1" applyProtection="1">
      <alignment horizontal="left" vertical="center"/>
      <protection locked="0"/>
    </xf>
    <xf numFmtId="43" fontId="18" fillId="2" borderId="1" xfId="1" quotePrefix="1" applyFont="1" applyFill="1" applyBorder="1" applyAlignment="1" applyProtection="1">
      <alignment horizontal="center" vertical="center"/>
      <protection locked="0"/>
    </xf>
    <xf numFmtId="43" fontId="8" fillId="2" borderId="1" xfId="1" quotePrefix="1" applyFont="1" applyFill="1" applyBorder="1" applyAlignment="1" applyProtection="1">
      <alignment horizontal="center" vertical="center"/>
      <protection locked="0"/>
    </xf>
    <xf numFmtId="43" fontId="8" fillId="2" borderId="0" xfId="1" applyFont="1" applyFill="1" applyAlignment="1" applyProtection="1">
      <alignment horizontal="center" vertical="center"/>
      <protection locked="0"/>
    </xf>
    <xf numFmtId="0" fontId="20" fillId="0" borderId="0" xfId="8"/>
    <xf numFmtId="0" fontId="49" fillId="0" borderId="3" xfId="8" applyFont="1" applyBorder="1" applyAlignment="1">
      <alignment horizontal="center"/>
    </xf>
    <xf numFmtId="0" fontId="49" fillId="0" borderId="3" xfId="8" applyFont="1" applyBorder="1"/>
    <xf numFmtId="3" fontId="49" fillId="0" borderId="3" xfId="8" applyNumberFormat="1" applyFont="1" applyBorder="1"/>
    <xf numFmtId="14" fontId="49" fillId="0" borderId="2" xfId="8" applyNumberFormat="1" applyFont="1" applyBorder="1" applyAlignment="1">
      <alignment horizontal="center"/>
    </xf>
    <xf numFmtId="0" fontId="49" fillId="0" borderId="2" xfId="8" applyFont="1" applyBorder="1"/>
    <xf numFmtId="3" fontId="49" fillId="0" borderId="2" xfId="8" applyNumberFormat="1" applyFont="1" applyBorder="1"/>
    <xf numFmtId="0" fontId="49" fillId="0" borderId="2" xfId="8" applyFont="1" applyBorder="1" applyAlignment="1">
      <alignment horizontal="center"/>
    </xf>
    <xf numFmtId="0" fontId="48" fillId="0" borderId="10" xfId="8" applyFont="1" applyBorder="1" applyAlignment="1">
      <alignment horizontal="center" vertical="center"/>
    </xf>
    <xf numFmtId="0" fontId="48" fillId="0" borderId="36" xfId="8" applyFont="1" applyBorder="1" applyAlignment="1">
      <alignment horizontal="center" vertical="center"/>
    </xf>
    <xf numFmtId="14" fontId="49" fillId="0" borderId="10" xfId="8" applyNumberFormat="1" applyFont="1" applyBorder="1" applyAlignment="1">
      <alignment horizontal="center"/>
    </xf>
    <xf numFmtId="0" fontId="49" fillId="0" borderId="10" xfId="8" applyFont="1" applyBorder="1"/>
    <xf numFmtId="0" fontId="49" fillId="0" borderId="1" xfId="8" applyFont="1" applyBorder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2" xfId="0" applyFont="1" applyBorder="1" applyAlignment="1">
      <alignment horizontal="center" vertical="center"/>
    </xf>
    <xf numFmtId="1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left"/>
    </xf>
    <xf numFmtId="0" fontId="51" fillId="0" borderId="0" xfId="0" applyFont="1"/>
    <xf numFmtId="0" fontId="50" fillId="0" borderId="0" xfId="0" applyFont="1" applyAlignment="1">
      <alignment horizontal="right"/>
    </xf>
    <xf numFmtId="0" fontId="51" fillId="0" borderId="43" xfId="0" applyFont="1" applyBorder="1"/>
    <xf numFmtId="0" fontId="50" fillId="0" borderId="2" xfId="0" applyFont="1" applyBorder="1" applyAlignment="1">
      <alignment horizontal="center" vertical="center"/>
    </xf>
    <xf numFmtId="43" fontId="51" fillId="0" borderId="2" xfId="1" applyFont="1" applyBorder="1" applyAlignment="1">
      <alignment horizontal="right"/>
    </xf>
    <xf numFmtId="43" fontId="50" fillId="0" borderId="0" xfId="1" applyFont="1" applyAlignment="1">
      <alignment horizontal="center"/>
    </xf>
    <xf numFmtId="43" fontId="51" fillId="0" borderId="2" xfId="1" applyFont="1" applyBorder="1" applyAlignment="1">
      <alignment horizontal="center" vertical="center"/>
    </xf>
    <xf numFmtId="43" fontId="51" fillId="0" borderId="0" xfId="1" applyFont="1"/>
    <xf numFmtId="43" fontId="51" fillId="0" borderId="43" xfId="1" applyFont="1" applyBorder="1"/>
    <xf numFmtId="43" fontId="0" fillId="0" borderId="0" xfId="1" applyFont="1"/>
    <xf numFmtId="43" fontId="6" fillId="2" borderId="1" xfId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8" fillId="2" borderId="0" xfId="1" applyFont="1" applyFill="1" applyAlignment="1" applyProtection="1">
      <alignment horizontal="left" vertical="center"/>
      <protection locked="0"/>
    </xf>
    <xf numFmtId="166" fontId="8" fillId="2" borderId="9" xfId="1" applyNumberFormat="1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vertical="top" wrapText="1"/>
    </xf>
    <xf numFmtId="0" fontId="52" fillId="0" borderId="0" xfId="2" applyFont="1" applyAlignment="1">
      <alignment horizontal="center" vertical="top"/>
    </xf>
    <xf numFmtId="43" fontId="52" fillId="0" borderId="0" xfId="1" applyFont="1" applyAlignment="1">
      <alignment horizontal="center" vertical="top"/>
    </xf>
    <xf numFmtId="0" fontId="52" fillId="0" borderId="0" xfId="2" applyFont="1" applyAlignment="1">
      <alignment vertical="top"/>
    </xf>
    <xf numFmtId="0" fontId="54" fillId="0" borderId="0" xfId="2" applyFont="1" applyAlignment="1">
      <alignment vertical="top"/>
    </xf>
    <xf numFmtId="0" fontId="54" fillId="0" borderId="0" xfId="2" applyFont="1" applyAlignment="1">
      <alignment horizontal="right" vertical="top"/>
    </xf>
    <xf numFmtId="0" fontId="54" fillId="3" borderId="0" xfId="2" applyFont="1" applyFill="1" applyAlignment="1">
      <alignment horizontal="center" vertical="center"/>
    </xf>
    <xf numFmtId="0" fontId="51" fillId="0" borderId="0" xfId="2" applyFont="1" applyAlignment="1">
      <alignment horizontal="left" vertical="center"/>
    </xf>
    <xf numFmtId="0" fontId="51" fillId="0" borderId="0" xfId="2" applyFont="1" applyAlignment="1">
      <alignment horizontal="center" vertical="center"/>
    </xf>
    <xf numFmtId="0" fontId="52" fillId="0" borderId="0" xfId="2" applyFont="1" applyAlignment="1">
      <alignment horizontal="center" vertical="center"/>
    </xf>
    <xf numFmtId="43" fontId="52" fillId="0" borderId="0" xfId="1" applyFont="1" applyAlignment="1">
      <alignment horizontal="center" vertical="center"/>
    </xf>
    <xf numFmtId="0" fontId="54" fillId="0" borderId="0" xfId="2" applyFont="1" applyAlignment="1">
      <alignment horizontal="left" vertical="top"/>
    </xf>
    <xf numFmtId="0" fontId="51" fillId="0" borderId="0" xfId="2" applyFont="1" applyAlignment="1">
      <alignment horizontal="left" vertical="top"/>
    </xf>
    <xf numFmtId="43" fontId="52" fillId="0" borderId="0" xfId="1" applyFont="1" applyAlignment="1">
      <alignment vertical="top"/>
    </xf>
    <xf numFmtId="14" fontId="51" fillId="0" borderId="0" xfId="2" applyNumberFormat="1" applyFont="1" applyAlignment="1">
      <alignment horizontal="left" vertical="center"/>
    </xf>
    <xf numFmtId="14" fontId="52" fillId="0" borderId="0" xfId="2" applyNumberFormat="1" applyFont="1" applyAlignment="1">
      <alignment horizontal="left" vertical="top"/>
    </xf>
    <xf numFmtId="9" fontId="52" fillId="0" borderId="0" xfId="2" applyNumberFormat="1" applyFont="1" applyAlignment="1">
      <alignment vertical="top"/>
    </xf>
    <xf numFmtId="14" fontId="50" fillId="0" borderId="0" xfId="2" applyNumberFormat="1" applyFont="1" applyAlignment="1">
      <alignment horizontal="left" vertical="center"/>
    </xf>
    <xf numFmtId="14" fontId="54" fillId="0" borderId="0" xfId="2" applyNumberFormat="1" applyFont="1" applyAlignment="1">
      <alignment horizontal="left" vertical="top"/>
    </xf>
    <xf numFmtId="0" fontId="54" fillId="0" borderId="2" xfId="2" applyFont="1" applyBorder="1" applyAlignment="1">
      <alignment horizontal="center" vertical="top"/>
    </xf>
    <xf numFmtId="43" fontId="54" fillId="0" borderId="2" xfId="3" applyFont="1" applyBorder="1" applyAlignment="1">
      <alignment horizontal="center" vertical="top"/>
    </xf>
    <xf numFmtId="43" fontId="54" fillId="0" borderId="2" xfId="1" applyFont="1" applyBorder="1" applyAlignment="1">
      <alignment horizontal="center" vertical="top"/>
    </xf>
    <xf numFmtId="43" fontId="54" fillId="0" borderId="0" xfId="3" applyFont="1" applyAlignment="1">
      <alignment vertical="top"/>
    </xf>
    <xf numFmtId="0" fontId="52" fillId="0" borderId="16" xfId="2" applyFont="1" applyBorder="1" applyAlignment="1">
      <alignment vertical="top"/>
    </xf>
    <xf numFmtId="0" fontId="51" fillId="0" borderId="17" xfId="2" applyFont="1" applyBorder="1" applyAlignment="1">
      <alignment vertical="top"/>
    </xf>
    <xf numFmtId="0" fontId="51" fillId="0" borderId="18" xfId="2" applyFont="1" applyBorder="1" applyAlignment="1">
      <alignment vertical="top"/>
    </xf>
    <xf numFmtId="43" fontId="51" fillId="0" borderId="16" xfId="1" applyFont="1" applyBorder="1" applyAlignment="1">
      <alignment vertical="top"/>
    </xf>
    <xf numFmtId="43" fontId="52" fillId="0" borderId="16" xfId="1" applyFont="1" applyBorder="1" applyAlignment="1">
      <alignment vertical="top"/>
    </xf>
    <xf numFmtId="43" fontId="52" fillId="0" borderId="0" xfId="3" applyFont="1" applyAlignment="1">
      <alignment vertical="top"/>
    </xf>
    <xf numFmtId="0" fontId="52" fillId="0" borderId="19" xfId="2" applyFont="1" applyBorder="1" applyAlignment="1">
      <alignment vertical="top"/>
    </xf>
    <xf numFmtId="0" fontId="52" fillId="0" borderId="20" xfId="2" applyFont="1" applyBorder="1" applyAlignment="1">
      <alignment horizontal="left" vertical="top"/>
    </xf>
    <xf numFmtId="43" fontId="51" fillId="0" borderId="21" xfId="1" applyFont="1" applyBorder="1" applyAlignment="1">
      <alignment vertical="top"/>
    </xf>
    <xf numFmtId="43" fontId="52" fillId="0" borderId="19" xfId="1" applyFont="1" applyBorder="1" applyAlignment="1">
      <alignment vertical="top"/>
    </xf>
    <xf numFmtId="0" fontId="51" fillId="0" borderId="22" xfId="2" applyFont="1" applyBorder="1" applyAlignment="1">
      <alignment vertical="top"/>
    </xf>
    <xf numFmtId="0" fontId="52" fillId="0" borderId="23" xfId="2" applyFont="1" applyBorder="1" applyAlignment="1">
      <alignment vertical="top"/>
    </xf>
    <xf numFmtId="0" fontId="52" fillId="0" borderId="24" xfId="2" applyFont="1" applyBorder="1" applyAlignment="1">
      <alignment vertical="top"/>
    </xf>
    <xf numFmtId="0" fontId="52" fillId="0" borderId="25" xfId="2" applyFont="1" applyBorder="1" applyAlignment="1">
      <alignment vertical="top"/>
    </xf>
    <xf numFmtId="43" fontId="52" fillId="0" borderId="23" xfId="1" applyFont="1" applyBorder="1" applyAlignment="1">
      <alignment vertical="top"/>
    </xf>
    <xf numFmtId="0" fontId="52" fillId="0" borderId="26" xfId="2" applyFont="1" applyBorder="1" applyAlignment="1">
      <alignment vertical="top"/>
    </xf>
    <xf numFmtId="43" fontId="54" fillId="0" borderId="29" xfId="1" applyFont="1" applyBorder="1" applyAlignment="1">
      <alignment vertical="top"/>
    </xf>
    <xf numFmtId="43" fontId="54" fillId="0" borderId="26" xfId="1" applyFont="1" applyBorder="1" applyAlignment="1">
      <alignment vertical="top"/>
    </xf>
    <xf numFmtId="14" fontId="52" fillId="0" borderId="16" xfId="2" applyNumberFormat="1" applyFont="1" applyBorder="1" applyAlignment="1">
      <alignment vertical="top"/>
    </xf>
    <xf numFmtId="49" fontId="52" fillId="0" borderId="16" xfId="2" quotePrefix="1" applyNumberFormat="1" applyFont="1" applyBorder="1" applyAlignment="1">
      <alignment horizontal="center" vertical="top"/>
    </xf>
    <xf numFmtId="43" fontId="54" fillId="0" borderId="16" xfId="1" applyFont="1" applyBorder="1" applyAlignment="1">
      <alignment vertical="top"/>
    </xf>
    <xf numFmtId="14" fontId="52" fillId="0" borderId="21" xfId="2" applyNumberFormat="1" applyFont="1" applyBorder="1" applyAlignment="1">
      <alignment vertical="top"/>
    </xf>
    <xf numFmtId="0" fontId="52" fillId="0" borderId="22" xfId="2" applyFont="1" applyBorder="1" applyAlignment="1">
      <alignment horizontal="left" vertical="top"/>
    </xf>
    <xf numFmtId="49" fontId="52" fillId="0" borderId="21" xfId="2" quotePrefix="1" applyNumberFormat="1" applyFont="1" applyBorder="1" applyAlignment="1">
      <alignment horizontal="center" vertical="top"/>
    </xf>
    <xf numFmtId="43" fontId="54" fillId="0" borderId="21" xfId="1" applyFont="1" applyBorder="1" applyAlignment="1">
      <alignment vertical="center"/>
    </xf>
    <xf numFmtId="43" fontId="54" fillId="0" borderId="21" xfId="1" applyFont="1" applyBorder="1" applyAlignment="1">
      <alignment vertical="top"/>
    </xf>
    <xf numFmtId="14" fontId="52" fillId="0" borderId="23" xfId="2" applyNumberFormat="1" applyFont="1" applyBorder="1" applyAlignment="1">
      <alignment vertical="top"/>
    </xf>
    <xf numFmtId="43" fontId="54" fillId="0" borderId="23" xfId="1" applyFont="1" applyBorder="1" applyAlignment="1">
      <alignment vertical="top"/>
    </xf>
    <xf numFmtId="0" fontId="52" fillId="0" borderId="0" xfId="2" applyFont="1" applyAlignment="1">
      <alignment horizontal="left" vertical="top"/>
    </xf>
    <xf numFmtId="0" fontId="52" fillId="0" borderId="0" xfId="2" applyFont="1" applyAlignment="1">
      <alignment horizontal="right" vertical="top"/>
    </xf>
    <xf numFmtId="43" fontId="54" fillId="0" borderId="0" xfId="1" applyFont="1" applyAlignment="1">
      <alignment horizontal="center" vertical="top"/>
    </xf>
    <xf numFmtId="43" fontId="54" fillId="0" borderId="0" xfId="1" quotePrefix="1" applyFont="1" applyAlignment="1">
      <alignment horizontal="center" vertical="top"/>
    </xf>
    <xf numFmtId="43" fontId="54" fillId="0" borderId="12" xfId="1" applyFont="1" applyBorder="1" applyAlignment="1">
      <alignment vertical="top"/>
    </xf>
    <xf numFmtId="43" fontId="54" fillId="0" borderId="28" xfId="1" applyFont="1" applyBorder="1" applyAlignment="1">
      <alignment vertical="top"/>
    </xf>
    <xf numFmtId="0" fontId="51" fillId="0" borderId="2" xfId="0" applyFont="1" applyBorder="1" applyAlignment="1">
      <alignment horizontal="left" vertical="center"/>
    </xf>
    <xf numFmtId="43" fontId="50" fillId="0" borderId="2" xfId="1" applyFont="1" applyBorder="1" applyAlignment="1">
      <alignment horizontal="right"/>
    </xf>
    <xf numFmtId="43" fontId="50" fillId="0" borderId="2" xfId="1" applyFont="1" applyBorder="1" applyAlignment="1">
      <alignment horizontal="center" vertical="center"/>
    </xf>
    <xf numFmtId="43" fontId="18" fillId="2" borderId="44" xfId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43" fontId="8" fillId="2" borderId="14" xfId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43" fontId="18" fillId="2" borderId="2" xfId="1" applyFont="1" applyFill="1" applyBorder="1" applyAlignment="1" applyProtection="1">
      <alignment horizontal="center" vertical="center"/>
      <protection locked="0"/>
    </xf>
    <xf numFmtId="16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165" fontId="18" fillId="2" borderId="2" xfId="0" applyNumberFormat="1" applyFont="1" applyFill="1" applyBorder="1" applyAlignment="1" applyProtection="1">
      <alignment horizontal="left" vertical="center"/>
      <protection locked="0"/>
    </xf>
    <xf numFmtId="43" fontId="18" fillId="2" borderId="2" xfId="1" quotePrefix="1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 applyProtection="1">
      <alignment horizontal="left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43" fontId="18" fillId="2" borderId="2" xfId="1" applyFont="1" applyFill="1" applyBorder="1" applyAlignment="1" applyProtection="1">
      <alignment horizontal="left" vertical="center"/>
      <protection locked="0"/>
    </xf>
    <xf numFmtId="43" fontId="8" fillId="2" borderId="2" xfId="1" applyFont="1" applyFill="1" applyBorder="1" applyAlignment="1" applyProtection="1">
      <alignment horizontal="left" vertical="center"/>
      <protection locked="0"/>
    </xf>
    <xf numFmtId="43" fontId="4" fillId="2" borderId="2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top" wrapText="1"/>
    </xf>
    <xf numFmtId="0" fontId="57" fillId="2" borderId="0" xfId="0" applyFont="1" applyFill="1" applyAlignment="1">
      <alignment vertical="center"/>
    </xf>
    <xf numFmtId="0" fontId="57" fillId="2" borderId="0" xfId="0" applyFont="1" applyFill="1" applyAlignment="1">
      <alignment horizontal="center" vertical="center"/>
    </xf>
    <xf numFmtId="43" fontId="17" fillId="2" borderId="14" xfId="1" applyFont="1" applyFill="1" applyBorder="1" applyAlignment="1" applyProtection="1">
      <alignment vertical="center"/>
      <protection locked="0"/>
    </xf>
    <xf numFmtId="164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NumberFormat="1" applyFont="1" applyFill="1" applyBorder="1" applyAlignment="1" applyProtection="1">
      <alignment horizontal="left"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0" fontId="58" fillId="10" borderId="2" xfId="12" applyFont="1" applyFill="1" applyBorder="1" applyAlignment="1">
      <alignment horizontal="center" vertical="center"/>
    </xf>
    <xf numFmtId="0" fontId="58" fillId="10" borderId="10" xfId="12" applyFont="1" applyFill="1" applyBorder="1" applyAlignment="1">
      <alignment horizontal="center" vertical="center"/>
    </xf>
    <xf numFmtId="0" fontId="58" fillId="10" borderId="31" xfId="12" applyFont="1" applyFill="1" applyBorder="1" applyAlignment="1">
      <alignment horizontal="center" vertical="center"/>
    </xf>
    <xf numFmtId="0" fontId="58" fillId="11" borderId="2" xfId="12" applyFont="1" applyFill="1" applyBorder="1" applyAlignment="1">
      <alignment horizontal="center" vertical="center"/>
    </xf>
    <xf numFmtId="43" fontId="58" fillId="11" borderId="2" xfId="11" applyFont="1" applyFill="1" applyBorder="1" applyAlignment="1">
      <alignment horizontal="center" vertical="center"/>
    </xf>
    <xf numFmtId="43" fontId="58" fillId="11" borderId="2" xfId="11" applyFont="1" applyFill="1" applyBorder="1" applyAlignment="1">
      <alignment horizontal="center" vertical="center" wrapText="1"/>
    </xf>
    <xf numFmtId="0" fontId="58" fillId="5" borderId="2" xfId="12" applyFont="1" applyFill="1" applyBorder="1" applyAlignment="1">
      <alignment horizontal="center" vertical="center"/>
    </xf>
    <xf numFmtId="0" fontId="58" fillId="12" borderId="2" xfId="12" applyFont="1" applyFill="1" applyBorder="1" applyAlignment="1">
      <alignment horizontal="center" vertical="center"/>
    </xf>
    <xf numFmtId="0" fontId="58" fillId="0" borderId="0" xfId="12" applyFont="1" applyAlignment="1">
      <alignment horizontal="center" vertical="center"/>
    </xf>
    <xf numFmtId="0" fontId="59" fillId="0" borderId="0" xfId="12" applyFont="1" applyAlignment="1">
      <alignment vertical="center"/>
    </xf>
    <xf numFmtId="0" fontId="31" fillId="0" borderId="2" xfId="12" applyFont="1" applyBorder="1" applyAlignment="1">
      <alignment horizontal="center" vertical="center"/>
    </xf>
    <xf numFmtId="0" fontId="49" fillId="0" borderId="2" xfId="8" quotePrefix="1" applyFont="1" applyBorder="1" applyAlignment="1">
      <alignment horizontal="center" vertical="center"/>
    </xf>
    <xf numFmtId="0" fontId="60" fillId="2" borderId="2" xfId="0" applyNumberFormat="1" applyFont="1" applyFill="1" applyBorder="1" applyAlignment="1" applyProtection="1">
      <alignment horizontal="center" vertical="center"/>
      <protection locked="0"/>
    </xf>
    <xf numFmtId="0" fontId="48" fillId="0" borderId="10" xfId="8" applyFont="1" applyBorder="1" applyAlignment="1">
      <alignment horizontal="center" vertical="center"/>
    </xf>
    <xf numFmtId="0" fontId="48" fillId="0" borderId="3" xfId="8" applyFont="1" applyBorder="1" applyAlignment="1">
      <alignment horizontal="center" vertical="center"/>
    </xf>
    <xf numFmtId="43" fontId="48" fillId="0" borderId="2" xfId="1" applyFont="1" applyBorder="1" applyAlignment="1">
      <alignment horizontal="center" vertical="center"/>
    </xf>
    <xf numFmtId="43" fontId="49" fillId="0" borderId="2" xfId="1" applyFont="1" applyBorder="1"/>
    <xf numFmtId="43" fontId="49" fillId="0" borderId="3" xfId="1" applyFont="1" applyBorder="1"/>
    <xf numFmtId="43" fontId="20" fillId="0" borderId="0" xfId="1" applyFont="1"/>
    <xf numFmtId="43" fontId="48" fillId="0" borderId="3" xfId="1" applyFont="1" applyBorder="1" applyAlignment="1">
      <alignment horizontal="center" vertical="center"/>
    </xf>
    <xf numFmtId="0" fontId="48" fillId="4" borderId="10" xfId="8" applyFont="1" applyFill="1" applyBorder="1" applyAlignment="1">
      <alignment horizontal="center" vertical="center"/>
    </xf>
    <xf numFmtId="0" fontId="49" fillId="4" borderId="2" xfId="8" applyFont="1" applyFill="1" applyBorder="1"/>
    <xf numFmtId="0" fontId="48" fillId="0" borderId="0" xfId="8" applyFont="1" applyAlignment="1"/>
    <xf numFmtId="0" fontId="48" fillId="0" borderId="42" xfId="8" applyFont="1" applyBorder="1" applyAlignment="1"/>
    <xf numFmtId="0" fontId="61" fillId="0" borderId="0" xfId="8" applyFont="1" applyAlignment="1"/>
    <xf numFmtId="43" fontId="48" fillId="4" borderId="2" xfId="1" applyFont="1" applyFill="1" applyBorder="1" applyAlignment="1">
      <alignment horizontal="center" vertical="center"/>
    </xf>
    <xf numFmtId="0" fontId="48" fillId="4" borderId="2" xfId="8" applyFont="1" applyFill="1" applyBorder="1" applyAlignment="1">
      <alignment horizontal="center" vertical="center"/>
    </xf>
    <xf numFmtId="43" fontId="48" fillId="14" borderId="3" xfId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43" fontId="18" fillId="2" borderId="2" xfId="0" quotePrefix="1" applyNumberFormat="1" applyFont="1" applyFill="1" applyBorder="1" applyAlignment="1" applyProtection="1">
      <alignment horizontal="center" vertical="center"/>
      <protection locked="0"/>
    </xf>
    <xf numFmtId="43" fontId="8" fillId="2" borderId="2" xfId="1" applyFont="1" applyFill="1" applyBorder="1" applyAlignment="1" applyProtection="1">
      <alignment horizontal="center" vertical="center"/>
      <protection locked="0"/>
    </xf>
    <xf numFmtId="166" fontId="1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2" fontId="8" fillId="2" borderId="2" xfId="0" quotePrefix="1" applyNumberFormat="1" applyFont="1" applyFill="1" applyBorder="1" applyAlignment="1" applyProtection="1">
      <alignment horizontal="center" vertical="center"/>
      <protection locked="0"/>
    </xf>
    <xf numFmtId="43" fontId="8" fillId="2" borderId="2" xfId="0" quotePrefix="1" applyNumberFormat="1" applyFont="1" applyFill="1" applyBorder="1" applyAlignment="1" applyProtection="1">
      <alignment horizontal="center" vertical="center"/>
      <protection locked="0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166" fontId="8" fillId="2" borderId="2" xfId="1" applyNumberFormat="1" applyFont="1" applyFill="1" applyBorder="1" applyAlignment="1" applyProtection="1">
      <alignment horizontal="left" vertical="center"/>
      <protection locked="0"/>
    </xf>
    <xf numFmtId="14" fontId="49" fillId="0" borderId="10" xfId="8" applyNumberFormat="1" applyFont="1" applyBorder="1"/>
    <xf numFmtId="0" fontId="62" fillId="2" borderId="38" xfId="13" applyFont="1" applyFill="1" applyBorder="1" applyAlignment="1">
      <alignment horizontal="left" vertical="center"/>
    </xf>
    <xf numFmtId="0" fontId="63" fillId="2" borderId="39" xfId="13" applyFont="1" applyFill="1" applyBorder="1" applyAlignment="1">
      <alignment vertical="center"/>
    </xf>
    <xf numFmtId="0" fontId="62" fillId="2" borderId="38" xfId="13" applyFont="1" applyFill="1" applyBorder="1"/>
    <xf numFmtId="0" fontId="62" fillId="2" borderId="39" xfId="13" applyFont="1" applyFill="1" applyBorder="1" applyAlignment="1">
      <alignment vertical="center"/>
    </xf>
    <xf numFmtId="43" fontId="62" fillId="2" borderId="39" xfId="14" applyFont="1" applyFill="1" applyBorder="1" applyAlignment="1">
      <alignment vertical="center"/>
    </xf>
    <xf numFmtId="43" fontId="63" fillId="2" borderId="39" xfId="14" applyFont="1" applyFill="1" applyBorder="1" applyAlignment="1">
      <alignment vertical="center"/>
    </xf>
    <xf numFmtId="171" fontId="62" fillId="2" borderId="39" xfId="14" applyNumberFormat="1" applyFont="1" applyFill="1" applyBorder="1" applyAlignment="1">
      <alignment vertical="center"/>
    </xf>
    <xf numFmtId="0" fontId="62" fillId="2" borderId="40" xfId="13" applyFont="1" applyFill="1" applyBorder="1" applyAlignment="1">
      <alignment vertical="center"/>
    </xf>
    <xf numFmtId="0" fontId="62" fillId="2" borderId="0" xfId="13" applyFont="1" applyFill="1"/>
    <xf numFmtId="0" fontId="64" fillId="9" borderId="13" xfId="13" applyFont="1" applyFill="1" applyBorder="1" applyAlignment="1">
      <alignment horizontal="center" vertical="center"/>
    </xf>
    <xf numFmtId="0" fontId="64" fillId="18" borderId="13" xfId="13" applyFont="1" applyFill="1" applyBorder="1" applyAlignment="1">
      <alignment horizontal="center" vertical="center"/>
    </xf>
    <xf numFmtId="0" fontId="64" fillId="2" borderId="0" xfId="13" applyFont="1" applyFill="1" applyAlignment="1">
      <alignment horizontal="center" vertical="center"/>
    </xf>
    <xf numFmtId="0" fontId="64" fillId="9" borderId="13" xfId="13" applyFont="1" applyFill="1" applyBorder="1" applyAlignment="1">
      <alignment horizontal="center" vertical="center" shrinkToFit="1"/>
    </xf>
    <xf numFmtId="0" fontId="64" fillId="15" borderId="1" xfId="13" applyFont="1" applyFill="1" applyBorder="1" applyAlignment="1">
      <alignment horizontal="center" vertical="center" shrinkToFit="1"/>
    </xf>
    <xf numFmtId="0" fontId="64" fillId="15" borderId="12" xfId="13" applyFont="1" applyFill="1" applyBorder="1" applyAlignment="1">
      <alignment horizontal="center" vertical="center" shrinkToFit="1"/>
    </xf>
    <xf numFmtId="43" fontId="64" fillId="16" borderId="1" xfId="14" applyFont="1" applyFill="1" applyBorder="1" applyAlignment="1">
      <alignment horizontal="center" vertical="center" shrinkToFit="1"/>
    </xf>
    <xf numFmtId="43" fontId="64" fillId="16" borderId="12" xfId="14" applyFont="1" applyFill="1" applyBorder="1" applyAlignment="1">
      <alignment horizontal="center" vertical="center" shrinkToFit="1"/>
    </xf>
    <xf numFmtId="43" fontId="64" fillId="17" borderId="12" xfId="14" applyFont="1" applyFill="1" applyBorder="1" applyAlignment="1">
      <alignment horizontal="center" vertical="center" shrinkToFit="1"/>
    </xf>
    <xf numFmtId="43" fontId="64" fillId="11" borderId="12" xfId="14" applyFont="1" applyFill="1" applyBorder="1" applyAlignment="1">
      <alignment horizontal="center" vertical="center" shrinkToFit="1"/>
    </xf>
    <xf numFmtId="0" fontId="64" fillId="9" borderId="3" xfId="13" applyFont="1" applyFill="1" applyBorder="1" applyAlignment="1">
      <alignment horizontal="center" vertical="center" shrinkToFit="1"/>
    </xf>
    <xf numFmtId="0" fontId="64" fillId="15" borderId="3" xfId="13" applyFont="1" applyFill="1" applyBorder="1" applyAlignment="1">
      <alignment horizontal="center" vertical="center" shrinkToFit="1"/>
    </xf>
    <xf numFmtId="0" fontId="64" fillId="15" borderId="42" xfId="13" applyFont="1" applyFill="1" applyBorder="1" applyAlignment="1">
      <alignment horizontal="center" vertical="center" shrinkToFit="1"/>
    </xf>
    <xf numFmtId="43" fontId="64" fillId="16" borderId="3" xfId="14" applyFont="1" applyFill="1" applyBorder="1" applyAlignment="1">
      <alignment horizontal="center" vertical="center" shrinkToFit="1"/>
    </xf>
    <xf numFmtId="43" fontId="64" fillId="16" borderId="42" xfId="14" applyFont="1" applyFill="1" applyBorder="1" applyAlignment="1">
      <alignment horizontal="center" vertical="center" shrinkToFit="1"/>
    </xf>
    <xf numFmtId="43" fontId="64" fillId="17" borderId="42" xfId="14" applyFont="1" applyFill="1" applyBorder="1" applyAlignment="1">
      <alignment horizontal="center" vertical="center" shrinkToFit="1"/>
    </xf>
    <xf numFmtId="43" fontId="64" fillId="11" borderId="42" xfId="14" applyFont="1" applyFill="1" applyBorder="1" applyAlignment="1">
      <alignment horizontal="center" vertical="center" shrinkToFit="1"/>
    </xf>
    <xf numFmtId="0" fontId="64" fillId="2" borderId="0" xfId="13" applyFont="1" applyFill="1" applyAlignment="1">
      <alignment horizontal="center" vertical="center" shrinkToFit="1"/>
    </xf>
    <xf numFmtId="170" fontId="65" fillId="2" borderId="2" xfId="13" quotePrefix="1" applyNumberFormat="1" applyFont="1" applyFill="1" applyBorder="1" applyAlignment="1">
      <alignment horizontal="center" vertical="center"/>
    </xf>
    <xf numFmtId="0" fontId="66" fillId="2" borderId="2" xfId="13" applyFont="1" applyFill="1" applyBorder="1" applyAlignment="1">
      <alignment horizontal="center" vertical="center"/>
    </xf>
    <xf numFmtId="172" fontId="66" fillId="2" borderId="2" xfId="13" applyNumberFormat="1" applyFont="1" applyFill="1" applyBorder="1" applyAlignment="1">
      <alignment horizontal="left" vertical="center"/>
    </xf>
    <xf numFmtId="173" fontId="66" fillId="2" borderId="2" xfId="13" applyNumberFormat="1" applyFont="1" applyFill="1" applyBorder="1" applyAlignment="1">
      <alignment horizontal="center" vertical="center"/>
    </xf>
    <xf numFmtId="43" fontId="66" fillId="2" borderId="2" xfId="14" applyFont="1" applyFill="1" applyBorder="1" applyAlignment="1">
      <alignment horizontal="center" vertical="center"/>
    </xf>
    <xf numFmtId="43" fontId="66" fillId="2" borderId="2" xfId="14" applyFont="1" applyFill="1" applyBorder="1" applyAlignment="1">
      <alignment vertical="center"/>
    </xf>
    <xf numFmtId="43" fontId="65" fillId="2" borderId="2" xfId="14" applyFont="1" applyFill="1" applyBorder="1" applyAlignment="1">
      <alignment horizontal="right" vertical="center"/>
    </xf>
    <xf numFmtId="173" fontId="65" fillId="2" borderId="2" xfId="13" applyNumberFormat="1" applyFont="1" applyFill="1" applyBorder="1" applyAlignment="1">
      <alignment horizontal="center" vertical="center"/>
    </xf>
    <xf numFmtId="0" fontId="65" fillId="2" borderId="2" xfId="13" applyFont="1" applyFill="1" applyBorder="1" applyAlignment="1">
      <alignment vertical="center"/>
    </xf>
    <xf numFmtId="0" fontId="65" fillId="2" borderId="0" xfId="13" applyFont="1" applyFill="1" applyAlignment="1">
      <alignment vertical="center"/>
    </xf>
    <xf numFmtId="0" fontId="65" fillId="2" borderId="2" xfId="13" applyFont="1" applyFill="1" applyBorder="1" applyAlignment="1">
      <alignment horizontal="left" vertical="center"/>
    </xf>
    <xf numFmtId="173" fontId="67" fillId="2" borderId="2" xfId="13" applyNumberFormat="1" applyFont="1" applyFill="1" applyBorder="1" applyAlignment="1">
      <alignment horizontal="center" vertical="center"/>
    </xf>
    <xf numFmtId="43" fontId="65" fillId="2" borderId="2" xfId="14" applyFont="1" applyFill="1" applyBorder="1" applyAlignment="1">
      <alignment horizontal="center" vertical="center"/>
    </xf>
    <xf numFmtId="173" fontId="68" fillId="2" borderId="2" xfId="13" applyNumberFormat="1" applyFont="1" applyFill="1" applyBorder="1" applyAlignment="1">
      <alignment horizontal="center" vertical="center"/>
    </xf>
    <xf numFmtId="170" fontId="65" fillId="2" borderId="1" xfId="13" quotePrefix="1" applyNumberFormat="1" applyFont="1" applyFill="1" applyBorder="1" applyAlignment="1">
      <alignment horizontal="center" vertical="center"/>
    </xf>
    <xf numFmtId="0" fontId="66" fillId="2" borderId="1" xfId="13" applyFont="1" applyFill="1" applyBorder="1" applyAlignment="1">
      <alignment horizontal="center" vertical="center"/>
    </xf>
    <xf numFmtId="173" fontId="66" fillId="2" borderId="1" xfId="13" applyNumberFormat="1" applyFont="1" applyFill="1" applyBorder="1" applyAlignment="1">
      <alignment horizontal="center" vertical="center"/>
    </xf>
    <xf numFmtId="43" fontId="66" fillId="2" borderId="1" xfId="14" applyFont="1" applyFill="1" applyBorder="1" applyAlignment="1">
      <alignment vertical="center"/>
    </xf>
    <xf numFmtId="43" fontId="66" fillId="2" borderId="1" xfId="14" applyFont="1" applyFill="1" applyBorder="1" applyAlignment="1">
      <alignment horizontal="center" vertical="center"/>
    </xf>
    <xf numFmtId="0" fontId="65" fillId="2" borderId="1" xfId="13" applyFont="1" applyFill="1" applyBorder="1" applyAlignment="1">
      <alignment vertical="center"/>
    </xf>
    <xf numFmtId="170" fontId="65" fillId="2" borderId="1" xfId="13" applyNumberFormat="1" applyFont="1" applyFill="1" applyBorder="1" applyAlignment="1">
      <alignment horizontal="center" vertical="center"/>
    </xf>
    <xf numFmtId="172" fontId="66" fillId="2" borderId="1" xfId="13" applyNumberFormat="1" applyFont="1" applyFill="1" applyBorder="1" applyAlignment="1">
      <alignment horizontal="left" vertical="center"/>
    </xf>
    <xf numFmtId="173" fontId="65" fillId="2" borderId="1" xfId="13" applyNumberFormat="1" applyFont="1" applyFill="1" applyBorder="1" applyAlignment="1">
      <alignment horizontal="center" vertical="center"/>
    </xf>
    <xf numFmtId="0" fontId="65" fillId="2" borderId="1" xfId="13" applyFont="1" applyFill="1" applyBorder="1" applyAlignment="1">
      <alignment horizontal="left" vertical="center"/>
    </xf>
    <xf numFmtId="43" fontId="65" fillId="2" borderId="1" xfId="14" applyFont="1" applyFill="1" applyBorder="1" applyAlignment="1">
      <alignment horizontal="center" vertical="center"/>
    </xf>
    <xf numFmtId="43" fontId="65" fillId="2" borderId="1" xfId="14" applyFont="1" applyFill="1" applyBorder="1" applyAlignment="1">
      <alignment horizontal="right" vertical="center"/>
    </xf>
    <xf numFmtId="43" fontId="63" fillId="0" borderId="29" xfId="14" applyFont="1" applyBorder="1" applyAlignment="1">
      <alignment horizontal="center" shrinkToFit="1"/>
    </xf>
    <xf numFmtId="43" fontId="63" fillId="0" borderId="29" xfId="14" applyFont="1" applyBorder="1" applyAlignment="1">
      <alignment shrinkToFit="1"/>
    </xf>
    <xf numFmtId="43" fontId="69" fillId="0" borderId="29" xfId="14" applyFont="1" applyBorder="1"/>
    <xf numFmtId="43" fontId="69" fillId="0" borderId="29" xfId="14" applyFont="1" applyBorder="1" applyAlignment="1">
      <alignment shrinkToFit="1"/>
    </xf>
    <xf numFmtId="43" fontId="62" fillId="19" borderId="29" xfId="14" applyFont="1" applyFill="1" applyBorder="1"/>
    <xf numFmtId="43" fontId="62" fillId="0" borderId="29" xfId="14" applyFont="1" applyBorder="1"/>
    <xf numFmtId="43" fontId="63" fillId="20" borderId="29" xfId="14" applyFont="1" applyFill="1" applyBorder="1"/>
    <xf numFmtId="43" fontId="63" fillId="0" borderId="29" xfId="14" applyFont="1" applyBorder="1"/>
    <xf numFmtId="43" fontId="63" fillId="0" borderId="0" xfId="14" applyFont="1"/>
    <xf numFmtId="0" fontId="52" fillId="2" borderId="0" xfId="13" applyFont="1" applyFill="1" applyAlignment="1">
      <alignment horizontal="center" vertical="center"/>
    </xf>
    <xf numFmtId="0" fontId="51" fillId="2" borderId="0" xfId="13" applyFont="1" applyFill="1" applyAlignment="1">
      <alignment horizontal="center" vertical="center"/>
    </xf>
    <xf numFmtId="0" fontId="52" fillId="2" borderId="0" xfId="13" applyFont="1" applyFill="1" applyAlignment="1">
      <alignment horizontal="left" vertical="center"/>
    </xf>
    <xf numFmtId="173" fontId="51" fillId="2" borderId="0" xfId="13" applyNumberFormat="1" applyFont="1" applyFill="1" applyAlignment="1">
      <alignment horizontal="center" vertical="center"/>
    </xf>
    <xf numFmtId="173" fontId="52" fillId="2" borderId="0" xfId="13" applyNumberFormat="1" applyFont="1" applyFill="1" applyAlignment="1">
      <alignment horizontal="left" vertical="center"/>
    </xf>
    <xf numFmtId="43" fontId="52" fillId="2" borderId="0" xfId="14" applyFont="1" applyFill="1" applyBorder="1" applyAlignment="1">
      <alignment horizontal="left" vertical="center"/>
    </xf>
    <xf numFmtId="43" fontId="51" fillId="2" borderId="0" xfId="14" applyFont="1" applyFill="1" applyBorder="1" applyAlignment="1">
      <alignment horizontal="center" vertical="center"/>
    </xf>
    <xf numFmtId="43" fontId="52" fillId="2" borderId="0" xfId="14" applyFont="1" applyFill="1" applyBorder="1" applyAlignment="1">
      <alignment horizontal="center" vertical="center"/>
    </xf>
    <xf numFmtId="173" fontId="52" fillId="2" borderId="0" xfId="13" applyNumberFormat="1" applyFont="1" applyFill="1" applyAlignment="1">
      <alignment horizontal="center" vertical="center"/>
    </xf>
    <xf numFmtId="0" fontId="52" fillId="2" borderId="0" xfId="13" applyFont="1" applyFill="1" applyAlignment="1">
      <alignment vertical="center"/>
    </xf>
    <xf numFmtId="172" fontId="51" fillId="2" borderId="0" xfId="13" applyNumberFormat="1" applyFont="1" applyFill="1" applyAlignment="1">
      <alignment horizontal="center" vertical="center"/>
    </xf>
    <xf numFmtId="43" fontId="52" fillId="2" borderId="0" xfId="14" applyFont="1" applyFill="1" applyBorder="1" applyAlignment="1">
      <alignment horizontal="right" vertical="center"/>
    </xf>
    <xf numFmtId="172" fontId="51" fillId="2" borderId="0" xfId="13" quotePrefix="1" applyNumberFormat="1" applyFont="1" applyFill="1" applyAlignment="1">
      <alignment horizontal="center" vertical="center"/>
    </xf>
    <xf numFmtId="173" fontId="51" fillId="2" borderId="0" xfId="13" quotePrefix="1" applyNumberFormat="1" applyFont="1" applyFill="1" applyAlignment="1">
      <alignment horizontal="center" vertical="center"/>
    </xf>
    <xf numFmtId="43" fontId="51" fillId="2" borderId="0" xfId="14" quotePrefix="1" applyFont="1" applyFill="1" applyBorder="1" applyAlignment="1">
      <alignment horizontal="center" vertical="center"/>
    </xf>
    <xf numFmtId="14" fontId="51" fillId="2" borderId="0" xfId="13" applyNumberFormat="1" applyFont="1" applyFill="1" applyAlignment="1">
      <alignment horizontal="center" vertical="center"/>
    </xf>
    <xf numFmtId="174" fontId="51" fillId="2" borderId="0" xfId="13" applyNumberFormat="1" applyFont="1" applyFill="1" applyAlignment="1">
      <alignment horizontal="center" vertical="center"/>
    </xf>
    <xf numFmtId="173" fontId="51" fillId="2" borderId="0" xfId="14" applyNumberFormat="1" applyFont="1" applyFill="1" applyBorder="1" applyAlignment="1">
      <alignment horizontal="center" vertical="center"/>
    </xf>
    <xf numFmtId="173" fontId="52" fillId="2" borderId="0" xfId="14" applyNumberFormat="1" applyFont="1" applyFill="1" applyBorder="1" applyAlignment="1">
      <alignment vertical="center"/>
    </xf>
    <xf numFmtId="173" fontId="52" fillId="2" borderId="0" xfId="13" applyNumberFormat="1" applyFont="1" applyFill="1" applyAlignment="1">
      <alignment vertical="center"/>
    </xf>
    <xf numFmtId="43" fontId="52" fillId="2" borderId="0" xfId="14" applyFont="1" applyFill="1" applyBorder="1" applyAlignment="1">
      <alignment vertical="center"/>
    </xf>
    <xf numFmtId="0" fontId="70" fillId="2" borderId="0" xfId="13" applyFont="1" applyFill="1" applyAlignment="1">
      <alignment horizontal="center" vertical="center"/>
    </xf>
    <xf numFmtId="0" fontId="70" fillId="2" borderId="0" xfId="13" applyFont="1" applyFill="1" applyAlignment="1">
      <alignment vertical="center"/>
    </xf>
    <xf numFmtId="43" fontId="70" fillId="2" borderId="0" xfId="14" applyFont="1" applyFill="1" applyBorder="1" applyAlignment="1">
      <alignment vertical="center"/>
    </xf>
    <xf numFmtId="43" fontId="70" fillId="2" borderId="0" xfId="14" applyFont="1" applyFill="1" applyBorder="1" applyAlignment="1">
      <alignment horizontal="center" vertical="center"/>
    </xf>
    <xf numFmtId="175" fontId="51" fillId="2" borderId="0" xfId="13" applyNumberFormat="1" applyFont="1" applyFill="1" applyAlignment="1">
      <alignment vertical="center"/>
    </xf>
    <xf numFmtId="171" fontId="52" fillId="2" borderId="0" xfId="14" applyNumberFormat="1" applyFont="1" applyFill="1" applyBorder="1" applyAlignment="1">
      <alignment vertical="center"/>
    </xf>
    <xf numFmtId="0" fontId="74" fillId="0" borderId="0" xfId="15" applyFont="1"/>
    <xf numFmtId="0" fontId="75" fillId="0" borderId="0" xfId="15" quotePrefix="1" applyFont="1" applyAlignment="1">
      <alignment vertical="center"/>
    </xf>
    <xf numFmtId="0" fontId="75" fillId="0" borderId="0" xfId="15" quotePrefix="1" applyFont="1" applyAlignment="1">
      <alignment horizontal="center" vertical="center"/>
    </xf>
    <xf numFmtId="43" fontId="75" fillId="0" borderId="0" xfId="16" quotePrefix="1" applyFont="1" applyFill="1" applyAlignment="1">
      <alignment vertical="center"/>
    </xf>
    <xf numFmtId="1" fontId="75" fillId="0" borderId="0" xfId="15" quotePrefix="1" applyNumberFormat="1" applyFont="1" applyAlignment="1">
      <alignment horizontal="center" vertical="center"/>
    </xf>
    <xf numFmtId="43" fontId="77" fillId="0" borderId="2" xfId="16" quotePrefix="1" applyFont="1" applyFill="1" applyBorder="1" applyAlignment="1">
      <alignment horizontal="right" vertical="center"/>
    </xf>
    <xf numFmtId="176" fontId="78" fillId="0" borderId="2" xfId="16" quotePrefix="1" applyNumberFormat="1" applyFont="1" applyFill="1" applyBorder="1" applyAlignment="1">
      <alignment horizontal="center" vertical="center"/>
    </xf>
    <xf numFmtId="0" fontId="75" fillId="0" borderId="0" xfId="15" applyFont="1" applyAlignment="1">
      <alignment vertical="center"/>
    </xf>
    <xf numFmtId="0" fontId="79" fillId="0" borderId="0" xfId="15" applyFont="1"/>
    <xf numFmtId="43" fontId="80" fillId="0" borderId="0" xfId="16" quotePrefix="1" applyFont="1" applyFill="1" applyAlignment="1">
      <alignment vertical="center"/>
    </xf>
    <xf numFmtId="43" fontId="81" fillId="0" borderId="0" xfId="16" quotePrefix="1" applyFont="1" applyFill="1" applyAlignment="1">
      <alignment vertical="center"/>
    </xf>
    <xf numFmtId="43" fontId="82" fillId="0" borderId="0" xfId="16" quotePrefix="1" applyFont="1" applyFill="1" applyAlignment="1">
      <alignment vertical="center"/>
    </xf>
    <xf numFmtId="0" fontId="77" fillId="0" borderId="12" xfId="15" quotePrefix="1" applyFont="1" applyBorder="1" applyAlignment="1">
      <alignment horizontal="center" vertical="center"/>
    </xf>
    <xf numFmtId="0" fontId="77" fillId="0" borderId="0" xfId="15" applyFont="1" applyAlignment="1">
      <alignment vertical="center"/>
    </xf>
    <xf numFmtId="0" fontId="77" fillId="0" borderId="42" xfId="15" quotePrefix="1" applyFont="1" applyBorder="1" applyAlignment="1">
      <alignment horizontal="center" vertical="center"/>
    </xf>
    <xf numFmtId="0" fontId="77" fillId="0" borderId="0" xfId="15" quotePrefix="1" applyFont="1" applyAlignment="1">
      <alignment vertical="center"/>
    </xf>
    <xf numFmtId="0" fontId="77" fillId="0" borderId="0" xfId="15" quotePrefix="1" applyFont="1" applyAlignment="1">
      <alignment horizontal="center" vertical="center"/>
    </xf>
    <xf numFmtId="177" fontId="77" fillId="0" borderId="0" xfId="15" quotePrefix="1" applyNumberFormat="1" applyFont="1" applyAlignment="1">
      <alignment horizontal="center" vertical="center"/>
    </xf>
    <xf numFmtId="43" fontId="77" fillId="0" borderId="0" xfId="16" quotePrefix="1" applyFont="1" applyFill="1" applyAlignment="1">
      <alignment vertical="center"/>
    </xf>
    <xf numFmtId="1" fontId="77" fillId="0" borderId="0" xfId="15" quotePrefix="1" applyNumberFormat="1" applyFont="1" applyAlignment="1">
      <alignment horizontal="center" vertical="center"/>
    </xf>
    <xf numFmtId="0" fontId="77" fillId="0" borderId="0" xfId="15" quotePrefix="1" applyFont="1"/>
    <xf numFmtId="0" fontId="77" fillId="0" borderId="0" xfId="15" quotePrefix="1" applyFont="1" applyAlignment="1">
      <alignment horizontal="center"/>
    </xf>
    <xf numFmtId="177" fontId="77" fillId="0" borderId="0" xfId="15" quotePrefix="1" applyNumberFormat="1" applyFont="1" applyAlignment="1">
      <alignment horizontal="center"/>
    </xf>
    <xf numFmtId="43" fontId="77" fillId="0" borderId="0" xfId="16" quotePrefix="1" applyFont="1" applyFill="1"/>
    <xf numFmtId="1" fontId="77" fillId="0" borderId="0" xfId="15" quotePrefix="1" applyNumberFormat="1" applyFont="1" applyAlignment="1">
      <alignment horizontal="center"/>
    </xf>
    <xf numFmtId="0" fontId="77" fillId="0" borderId="0" xfId="15" applyFont="1"/>
    <xf numFmtId="0" fontId="75" fillId="0" borderId="0" xfId="15" quotePrefix="1" applyFont="1"/>
    <xf numFmtId="0" fontId="75" fillId="0" borderId="0" xfId="15" quotePrefix="1" applyFont="1" applyAlignment="1">
      <alignment horizontal="center"/>
    </xf>
    <xf numFmtId="177" fontId="75" fillId="0" borderId="0" xfId="15" quotePrefix="1" applyNumberFormat="1" applyFont="1" applyAlignment="1">
      <alignment horizontal="center"/>
    </xf>
    <xf numFmtId="43" fontId="75" fillId="0" borderId="0" xfId="16" quotePrefix="1" applyFont="1" applyFill="1"/>
    <xf numFmtId="43" fontId="75" fillId="0" borderId="0" xfId="15" applyNumberFormat="1" applyFont="1"/>
    <xf numFmtId="9" fontId="75" fillId="0" borderId="0" xfId="17" quotePrefix="1" applyFont="1" applyFill="1" applyAlignment="1">
      <alignment horizontal="center"/>
    </xf>
    <xf numFmtId="1" fontId="75" fillId="0" borderId="0" xfId="16" quotePrefix="1" applyNumberFormat="1" applyFont="1" applyFill="1" applyAlignment="1">
      <alignment horizontal="center"/>
    </xf>
    <xf numFmtId="0" fontId="75" fillId="0" borderId="0" xfId="15" applyFont="1"/>
    <xf numFmtId="0" fontId="77" fillId="0" borderId="11" xfId="15" applyFont="1" applyBorder="1"/>
    <xf numFmtId="0" fontId="77" fillId="0" borderId="11" xfId="15" quotePrefix="1" applyFont="1" applyBorder="1"/>
    <xf numFmtId="0" fontId="77" fillId="0" borderId="11" xfId="15" applyFont="1" applyBorder="1" applyAlignment="1">
      <alignment horizontal="center"/>
    </xf>
    <xf numFmtId="177" fontId="77" fillId="0" borderId="11" xfId="15" applyNumberFormat="1" applyFont="1" applyBorder="1" applyAlignment="1">
      <alignment horizontal="center"/>
    </xf>
    <xf numFmtId="43" fontId="77" fillId="0" borderId="11" xfId="16" quotePrefix="1" applyFont="1" applyFill="1" applyBorder="1"/>
    <xf numFmtId="1" fontId="77" fillId="0" borderId="11" xfId="16" quotePrefix="1" applyNumberFormat="1" applyFont="1" applyFill="1" applyBorder="1"/>
    <xf numFmtId="0" fontId="77" fillId="0" borderId="0" xfId="15" applyFont="1" applyAlignment="1">
      <alignment horizontal="center"/>
    </xf>
    <xf numFmtId="177" fontId="77" fillId="0" borderId="0" xfId="15" applyNumberFormat="1" applyFont="1" applyAlignment="1">
      <alignment horizontal="center"/>
    </xf>
    <xf numFmtId="43" fontId="77" fillId="0" borderId="0" xfId="16" applyFont="1" applyFill="1"/>
    <xf numFmtId="1" fontId="77" fillId="0" borderId="0" xfId="15" applyNumberFormat="1" applyFont="1" applyAlignment="1">
      <alignment horizontal="center"/>
    </xf>
    <xf numFmtId="0" fontId="75" fillId="0" borderId="0" xfId="15" applyFont="1" applyAlignment="1">
      <alignment horizontal="center"/>
    </xf>
    <xf numFmtId="43" fontId="75" fillId="0" borderId="0" xfId="16" applyFont="1" applyFill="1"/>
    <xf numFmtId="1" fontId="75" fillId="0" borderId="0" xfId="15" applyNumberFormat="1" applyFont="1"/>
    <xf numFmtId="1" fontId="77" fillId="0" borderId="0" xfId="15" quotePrefix="1" applyNumberFormat="1" applyFont="1"/>
    <xf numFmtId="14" fontId="54" fillId="0" borderId="0" xfId="13" applyNumberFormat="1" applyFont="1" applyAlignment="1">
      <alignment horizontal="center"/>
    </xf>
    <xf numFmtId="0" fontId="54" fillId="0" borderId="0" xfId="13" applyFont="1" applyAlignment="1">
      <alignment horizontal="center"/>
    </xf>
    <xf numFmtId="0" fontId="54" fillId="0" borderId="0" xfId="13" applyFont="1"/>
    <xf numFmtId="0" fontId="83" fillId="0" borderId="0" xfId="13" applyFont="1"/>
    <xf numFmtId="14" fontId="54" fillId="0" borderId="1" xfId="13" applyNumberFormat="1" applyFont="1" applyBorder="1" applyAlignment="1">
      <alignment horizontal="center"/>
    </xf>
    <xf numFmtId="0" fontId="54" fillId="0" borderId="1" xfId="13" applyFont="1" applyBorder="1" applyAlignment="1">
      <alignment horizontal="center"/>
    </xf>
    <xf numFmtId="14" fontId="54" fillId="0" borderId="3" xfId="13" applyNumberFormat="1" applyFont="1" applyBorder="1" applyAlignment="1">
      <alignment horizontal="center"/>
    </xf>
    <xf numFmtId="0" fontId="54" fillId="0" borderId="3" xfId="13" applyFont="1" applyBorder="1" applyAlignment="1">
      <alignment horizontal="center"/>
    </xf>
    <xf numFmtId="0" fontId="84" fillId="0" borderId="0" xfId="13" applyFont="1"/>
    <xf numFmtId="14" fontId="84" fillId="0" borderId="12" xfId="13" applyNumberFormat="1" applyFont="1" applyBorder="1" applyAlignment="1">
      <alignment horizontal="center"/>
    </xf>
    <xf numFmtId="0" fontId="84" fillId="0" borderId="12" xfId="13" applyFont="1" applyBorder="1" applyAlignment="1">
      <alignment horizontal="center"/>
    </xf>
    <xf numFmtId="0" fontId="84" fillId="0" borderId="12" xfId="13" applyFont="1" applyBorder="1"/>
    <xf numFmtId="43" fontId="84" fillId="0" borderId="29" xfId="14" applyFont="1" applyBorder="1"/>
    <xf numFmtId="43" fontId="84" fillId="0" borderId="12" xfId="14" applyFont="1" applyBorder="1"/>
    <xf numFmtId="14" fontId="84" fillId="0" borderId="0" xfId="13" applyNumberFormat="1" applyFont="1" applyAlignment="1">
      <alignment horizontal="center"/>
    </xf>
    <xf numFmtId="0" fontId="84" fillId="0" borderId="0" xfId="13" applyFont="1" applyAlignment="1">
      <alignment horizontal="center"/>
    </xf>
    <xf numFmtId="43" fontId="84" fillId="0" borderId="0" xfId="14" applyFont="1"/>
    <xf numFmtId="0" fontId="1" fillId="0" borderId="0" xfId="13"/>
    <xf numFmtId="43" fontId="0" fillId="0" borderId="0" xfId="14" applyFont="1"/>
    <xf numFmtId="178" fontId="0" fillId="0" borderId="0" xfId="14" applyNumberFormat="1" applyFont="1"/>
    <xf numFmtId="178" fontId="0" fillId="0" borderId="0" xfId="14" applyNumberFormat="1" applyFont="1" applyBorder="1"/>
    <xf numFmtId="43" fontId="0" fillId="0" borderId="0" xfId="14" applyFont="1" applyBorder="1"/>
    <xf numFmtId="43" fontId="84" fillId="0" borderId="0" xfId="13" applyNumberFormat="1" applyFont="1"/>
    <xf numFmtId="43" fontId="0" fillId="0" borderId="0" xfId="14" applyFont="1" applyFill="1" applyBorder="1"/>
    <xf numFmtId="43" fontId="0" fillId="0" borderId="0" xfId="14" applyFont="1" applyFill="1"/>
    <xf numFmtId="43" fontId="84" fillId="0" borderId="0" xfId="14" applyFont="1" applyBorder="1"/>
    <xf numFmtId="14" fontId="84" fillId="0" borderId="2" xfId="13" applyNumberFormat="1" applyFont="1" applyBorder="1" applyAlignment="1">
      <alignment horizontal="center"/>
    </xf>
    <xf numFmtId="0" fontId="84" fillId="0" borderId="2" xfId="13" applyFont="1" applyBorder="1" applyAlignment="1">
      <alignment horizontal="center"/>
    </xf>
    <xf numFmtId="0" fontId="84" fillId="0" borderId="2" xfId="13" applyFont="1" applyBorder="1"/>
    <xf numFmtId="43" fontId="84" fillId="0" borderId="2" xfId="14" applyFont="1" applyBorder="1"/>
    <xf numFmtId="0" fontId="62" fillId="0" borderId="2" xfId="13" applyFont="1" applyBorder="1" applyAlignment="1">
      <alignment horizontal="center"/>
    </xf>
    <xf numFmtId="14" fontId="85" fillId="0" borderId="2" xfId="13" applyNumberFormat="1" applyFont="1" applyBorder="1" applyAlignment="1">
      <alignment horizontal="center"/>
    </xf>
    <xf numFmtId="0" fontId="85" fillId="0" borderId="2" xfId="13" applyFont="1" applyBorder="1" applyAlignment="1">
      <alignment horizontal="center"/>
    </xf>
    <xf numFmtId="0" fontId="85" fillId="0" borderId="2" xfId="13" applyFont="1" applyBorder="1"/>
    <xf numFmtId="43" fontId="85" fillId="0" borderId="2" xfId="14" applyFont="1" applyBorder="1"/>
    <xf numFmtId="14" fontId="54" fillId="0" borderId="0" xfId="13" applyNumberFormat="1" applyFont="1" applyAlignment="1">
      <alignment horizontal="left"/>
    </xf>
    <xf numFmtId="171" fontId="87" fillId="0" borderId="0" xfId="18" applyNumberFormat="1" applyFont="1" applyAlignment="1">
      <alignment horizontal="left" vertical="center"/>
    </xf>
    <xf numFmtId="0" fontId="88" fillId="0" borderId="0" xfId="18" applyFont="1" applyAlignment="1">
      <alignment vertical="center"/>
    </xf>
    <xf numFmtId="0" fontId="88" fillId="0" borderId="0" xfId="18" applyFont="1" applyAlignment="1">
      <alignment horizontal="centerContinuous" vertical="center"/>
    </xf>
    <xf numFmtId="39" fontId="88" fillId="0" borderId="0" xfId="18" applyNumberFormat="1" applyFont="1" applyAlignment="1">
      <alignment horizontal="centerContinuous" vertical="center"/>
    </xf>
    <xf numFmtId="39" fontId="88" fillId="0" borderId="0" xfId="18" applyNumberFormat="1" applyFont="1" applyAlignment="1">
      <alignment horizontal="center" vertical="center"/>
    </xf>
    <xf numFmtId="0" fontId="22" fillId="0" borderId="0" xfId="12"/>
    <xf numFmtId="0" fontId="88" fillId="0" borderId="0" xfId="18" applyFont="1" applyAlignment="1">
      <alignment horizontal="left" vertical="center"/>
    </xf>
    <xf numFmtId="0" fontId="87" fillId="0" borderId="0" xfId="18" applyFont="1" applyAlignment="1">
      <alignment horizontal="left" vertical="center"/>
    </xf>
    <xf numFmtId="0" fontId="88" fillId="4" borderId="0" xfId="18" applyFont="1" applyFill="1" applyAlignment="1">
      <alignment vertical="center"/>
    </xf>
    <xf numFmtId="39" fontId="90" fillId="0" borderId="32" xfId="18" applyNumberFormat="1" applyFont="1" applyBorder="1" applyAlignment="1">
      <alignment horizontal="left" vertical="center"/>
    </xf>
    <xf numFmtId="39" fontId="91" fillId="0" borderId="0" xfId="18" applyNumberFormat="1" applyFont="1" applyAlignment="1">
      <alignment horizontal="left" vertical="center"/>
    </xf>
    <xf numFmtId="39" fontId="88" fillId="0" borderId="0" xfId="18" applyNumberFormat="1" applyFont="1" applyAlignment="1">
      <alignment vertical="center"/>
    </xf>
    <xf numFmtId="39" fontId="88" fillId="4" borderId="0" xfId="18" applyNumberFormat="1" applyFont="1" applyFill="1" applyAlignment="1">
      <alignment vertical="center"/>
    </xf>
    <xf numFmtId="39" fontId="92" fillId="0" borderId="0" xfId="18" applyNumberFormat="1" applyFont="1" applyAlignment="1">
      <alignment vertical="center"/>
    </xf>
    <xf numFmtId="39" fontId="88" fillId="4" borderId="0" xfId="18" applyNumberFormat="1" applyFont="1" applyFill="1" applyAlignment="1">
      <alignment horizontal="right" vertical="center"/>
    </xf>
    <xf numFmtId="39" fontId="88" fillId="0" borderId="32" xfId="18" quotePrefix="1" applyNumberFormat="1" applyFont="1" applyBorder="1" applyAlignment="1">
      <alignment vertical="center"/>
    </xf>
    <xf numFmtId="39" fontId="88" fillId="4" borderId="0" xfId="18" quotePrefix="1" applyNumberFormat="1" applyFont="1" applyFill="1" applyAlignment="1">
      <alignment horizontal="right" vertical="center"/>
    </xf>
    <xf numFmtId="0" fontId="88" fillId="4" borderId="0" xfId="18" applyFont="1" applyFill="1" applyAlignment="1">
      <alignment horizontal="left" vertical="center"/>
    </xf>
    <xf numFmtId="0" fontId="88" fillId="0" borderId="0" xfId="18" applyFont="1" applyAlignment="1">
      <alignment horizontal="right" vertical="center"/>
    </xf>
    <xf numFmtId="39" fontId="88" fillId="0" borderId="0" xfId="18" applyNumberFormat="1" applyFont="1" applyAlignment="1">
      <alignment horizontal="right" vertical="center"/>
    </xf>
    <xf numFmtId="0" fontId="88" fillId="0" borderId="10" xfId="18" applyFont="1" applyBorder="1" applyAlignment="1">
      <alignment vertical="center"/>
    </xf>
    <xf numFmtId="0" fontId="88" fillId="0" borderId="11" xfId="18" applyFont="1" applyBorder="1" applyAlignment="1">
      <alignment vertical="center"/>
    </xf>
    <xf numFmtId="0" fontId="88" fillId="0" borderId="31" xfId="18" applyFont="1" applyBorder="1" applyAlignment="1">
      <alignment vertical="center"/>
    </xf>
    <xf numFmtId="39" fontId="88" fillId="0" borderId="2" xfId="18" applyNumberFormat="1" applyFont="1" applyBorder="1" applyAlignment="1">
      <alignment vertical="center"/>
    </xf>
    <xf numFmtId="0" fontId="93" fillId="0" borderId="0" xfId="18" applyFont="1" applyAlignment="1">
      <alignment vertical="center"/>
    </xf>
    <xf numFmtId="39" fontId="93" fillId="4" borderId="1" xfId="18" applyNumberFormat="1" applyFont="1" applyFill="1" applyBorder="1" applyAlignment="1">
      <alignment horizontal="center" vertical="center"/>
    </xf>
    <xf numFmtId="39" fontId="93" fillId="4" borderId="13" xfId="18" applyNumberFormat="1" applyFont="1" applyFill="1" applyBorder="1" applyAlignment="1">
      <alignment horizontal="center" vertical="center"/>
    </xf>
    <xf numFmtId="39" fontId="93" fillId="4" borderId="13" xfId="18" applyNumberFormat="1" applyFont="1" applyFill="1" applyBorder="1" applyAlignment="1">
      <alignment vertical="center"/>
    </xf>
    <xf numFmtId="39" fontId="91" fillId="0" borderId="2" xfId="18" applyNumberFormat="1" applyFont="1" applyBorder="1" applyAlignment="1">
      <alignment vertical="center"/>
    </xf>
    <xf numFmtId="39" fontId="91" fillId="0" borderId="2" xfId="18" applyNumberFormat="1" applyFont="1" applyBorder="1" applyAlignment="1">
      <alignment horizontal="center" vertical="center"/>
    </xf>
    <xf numFmtId="0" fontId="95" fillId="0" borderId="0" xfId="12" applyFont="1"/>
    <xf numFmtId="179" fontId="88" fillId="0" borderId="2" xfId="18" applyNumberFormat="1" applyFont="1" applyBorder="1" applyAlignment="1">
      <alignment horizontal="center" vertical="center"/>
    </xf>
    <xf numFmtId="171" fontId="88" fillId="0" borderId="2" xfId="19" applyFont="1" applyBorder="1" applyAlignment="1">
      <alignment vertical="center"/>
    </xf>
    <xf numFmtId="39" fontId="88" fillId="0" borderId="2" xfId="18" applyNumberFormat="1" applyFont="1" applyBorder="1" applyAlignment="1">
      <alignment horizontal="center" vertical="center"/>
    </xf>
    <xf numFmtId="39" fontId="88" fillId="3" borderId="2" xfId="18" applyNumberFormat="1" applyFont="1" applyFill="1" applyBorder="1" applyAlignment="1">
      <alignment vertical="center"/>
    </xf>
    <xf numFmtId="180" fontId="22" fillId="0" borderId="0" xfId="12" applyNumberFormat="1"/>
    <xf numFmtId="171" fontId="88" fillId="0" borderId="45" xfId="19" applyFont="1" applyBorder="1" applyAlignment="1">
      <alignment vertical="center"/>
    </xf>
    <xf numFmtId="37" fontId="88" fillId="0" borderId="0" xfId="18" applyNumberFormat="1" applyFont="1" applyAlignment="1">
      <alignment vertical="center"/>
    </xf>
    <xf numFmtId="181" fontId="88" fillId="0" borderId="0" xfId="19" applyNumberFormat="1" applyFont="1" applyBorder="1" applyAlignment="1">
      <alignment vertical="center"/>
    </xf>
    <xf numFmtId="37" fontId="88" fillId="0" borderId="0" xfId="18" applyNumberFormat="1" applyFont="1" applyAlignment="1">
      <alignment horizontal="center" vertical="center"/>
    </xf>
    <xf numFmtId="0" fontId="96" fillId="0" borderId="0" xfId="18" applyFont="1" applyAlignment="1">
      <alignment vertical="center"/>
    </xf>
    <xf numFmtId="39" fontId="96" fillId="0" borderId="0" xfId="18" applyNumberFormat="1" applyFont="1" applyAlignment="1">
      <alignment vertical="center"/>
    </xf>
    <xf numFmtId="39" fontId="96" fillId="21" borderId="0" xfId="18" applyNumberFormat="1" applyFont="1" applyFill="1"/>
    <xf numFmtId="37" fontId="96" fillId="0" borderId="0" xfId="18" applyNumberFormat="1" applyFont="1" applyAlignment="1">
      <alignment horizontal="center"/>
    </xf>
    <xf numFmtId="39" fontId="96" fillId="0" borderId="0" xfId="18" applyNumberFormat="1" applyFont="1" applyAlignment="1">
      <alignment horizontal="center" vertical="center"/>
    </xf>
    <xf numFmtId="0" fontId="96" fillId="0" borderId="0" xfId="12" applyFont="1"/>
    <xf numFmtId="0" fontId="97" fillId="0" borderId="0" xfId="18" applyFont="1" applyAlignment="1">
      <alignment vertical="center"/>
    </xf>
    <xf numFmtId="0" fontId="96" fillId="0" borderId="0" xfId="18" applyFont="1"/>
    <xf numFmtId="171" fontId="98" fillId="0" borderId="0" xfId="19" applyFont="1"/>
    <xf numFmtId="171" fontId="96" fillId="0" borderId="0" xfId="19" applyFont="1" applyAlignment="1">
      <alignment horizontal="center"/>
    </xf>
    <xf numFmtId="171" fontId="98" fillId="0" borderId="0" xfId="19" applyFont="1" applyFill="1" applyAlignment="1">
      <alignment vertical="center"/>
    </xf>
    <xf numFmtId="171" fontId="96" fillId="0" borderId="0" xfId="19" applyFont="1" applyAlignment="1">
      <alignment horizontal="center" vertical="center"/>
    </xf>
    <xf numFmtId="171" fontId="96" fillId="0" borderId="0" xfId="20" applyFont="1" applyAlignment="1"/>
    <xf numFmtId="171" fontId="96" fillId="0" borderId="0" xfId="19" applyFont="1"/>
    <xf numFmtId="171" fontId="98" fillId="0" borderId="0" xfId="19" applyFont="1" applyFill="1" applyBorder="1" applyAlignment="1">
      <alignment vertical="center"/>
    </xf>
    <xf numFmtId="171" fontId="96" fillId="0" borderId="0" xfId="19" applyFont="1" applyBorder="1" applyAlignment="1">
      <alignment horizontal="center" vertical="center"/>
    </xf>
    <xf numFmtId="0" fontId="96" fillId="0" borderId="0" xfId="18" applyFont="1" applyAlignment="1">
      <alignment horizontal="left"/>
    </xf>
    <xf numFmtId="171" fontId="96" fillId="0" borderId="0" xfId="19" applyFont="1" applyBorder="1" applyAlignment="1">
      <alignment vertical="center"/>
    </xf>
    <xf numFmtId="39" fontId="98" fillId="0" borderId="0" xfId="18" applyNumberFormat="1" applyFont="1" applyAlignment="1">
      <alignment vertical="center"/>
    </xf>
    <xf numFmtId="171" fontId="96" fillId="0" borderId="11" xfId="19" applyFont="1" applyBorder="1" applyAlignment="1">
      <alignment vertical="center"/>
    </xf>
    <xf numFmtId="171" fontId="96" fillId="0" borderId="42" xfId="19" applyFont="1" applyBorder="1" applyAlignment="1">
      <alignment vertical="center"/>
    </xf>
    <xf numFmtId="39" fontId="96" fillId="0" borderId="28" xfId="18" applyNumberFormat="1" applyFont="1" applyBorder="1" applyAlignment="1">
      <alignment vertical="center"/>
    </xf>
    <xf numFmtId="0" fontId="97" fillId="0" borderId="34" xfId="18" applyFont="1" applyBorder="1" applyAlignment="1">
      <alignment vertical="center"/>
    </xf>
    <xf numFmtId="0" fontId="96" fillId="0" borderId="12" xfId="18" applyFont="1" applyBorder="1" applyAlignment="1">
      <alignment vertical="center"/>
    </xf>
    <xf numFmtId="39" fontId="96" fillId="0" borderId="12" xfId="18" applyNumberFormat="1" applyFont="1" applyBorder="1" applyAlignment="1">
      <alignment vertical="center"/>
    </xf>
    <xf numFmtId="39" fontId="97" fillId="0" borderId="12" xfId="18" applyNumberFormat="1" applyFont="1" applyBorder="1" applyAlignment="1">
      <alignment horizontal="center" vertical="center"/>
    </xf>
    <xf numFmtId="39" fontId="97" fillId="0" borderId="35" xfId="18" applyNumberFormat="1" applyFont="1" applyBorder="1" applyAlignment="1">
      <alignment horizontal="center" vertical="center"/>
    </xf>
    <xf numFmtId="0" fontId="99" fillId="0" borderId="32" xfId="18" applyFont="1" applyBorder="1" applyAlignment="1">
      <alignment horizontal="center" vertical="center"/>
    </xf>
    <xf numFmtId="1" fontId="96" fillId="0" borderId="0" xfId="18" applyNumberFormat="1" applyFont="1" applyAlignment="1">
      <alignment horizontal="center" vertical="center"/>
    </xf>
    <xf numFmtId="0" fontId="96" fillId="0" borderId="0" xfId="18" applyFont="1" applyAlignment="1">
      <alignment horizontal="center" vertical="center"/>
    </xf>
    <xf numFmtId="37" fontId="96" fillId="0" borderId="0" xfId="18" applyNumberFormat="1" applyFont="1" applyAlignment="1">
      <alignment horizontal="center" vertical="center"/>
    </xf>
    <xf numFmtId="171" fontId="96" fillId="0" borderId="33" xfId="19" applyFont="1" applyBorder="1" applyAlignment="1">
      <alignment vertical="center"/>
    </xf>
    <xf numFmtId="0" fontId="96" fillId="0" borderId="32" xfId="18" applyFont="1" applyBorder="1" applyAlignment="1">
      <alignment vertical="center"/>
    </xf>
    <xf numFmtId="178" fontId="96" fillId="0" borderId="0" xfId="21" applyNumberFormat="1" applyFont="1" applyBorder="1" applyAlignment="1">
      <alignment vertical="center"/>
    </xf>
    <xf numFmtId="178" fontId="96" fillId="0" borderId="33" xfId="19" applyNumberFormat="1" applyFont="1" applyBorder="1" applyAlignment="1">
      <alignment vertical="center"/>
    </xf>
    <xf numFmtId="37" fontId="96" fillId="3" borderId="0" xfId="18" applyNumberFormat="1" applyFont="1" applyFill="1" applyAlignment="1">
      <alignment horizontal="center" vertical="center"/>
    </xf>
    <xf numFmtId="181" fontId="96" fillId="0" borderId="0" xfId="19" applyNumberFormat="1" applyFont="1" applyBorder="1" applyAlignment="1">
      <alignment horizontal="right" vertical="center"/>
    </xf>
    <xf numFmtId="37" fontId="96" fillId="0" borderId="0" xfId="18" applyNumberFormat="1" applyFont="1" applyAlignment="1">
      <alignment horizontal="right" vertical="center"/>
    </xf>
    <xf numFmtId="178" fontId="96" fillId="0" borderId="11" xfId="21" applyNumberFormat="1" applyFont="1" applyBorder="1" applyAlignment="1">
      <alignment vertical="center"/>
    </xf>
    <xf numFmtId="178" fontId="96" fillId="0" borderId="31" xfId="18" applyNumberFormat="1" applyFont="1" applyBorder="1" applyAlignment="1">
      <alignment vertical="center"/>
    </xf>
    <xf numFmtId="39" fontId="96" fillId="21" borderId="0" xfId="18" applyNumberFormat="1" applyFont="1" applyFill="1" applyAlignment="1">
      <alignment vertical="center"/>
    </xf>
    <xf numFmtId="0" fontId="96" fillId="0" borderId="36" xfId="18" applyFont="1" applyBorder="1" applyAlignment="1">
      <alignment vertical="center"/>
    </xf>
    <xf numFmtId="181" fontId="96" fillId="0" borderId="42" xfId="19" applyNumberFormat="1" applyFont="1" applyBorder="1" applyAlignment="1">
      <alignment horizontal="right" vertical="center"/>
    </xf>
    <xf numFmtId="0" fontId="96" fillId="0" borderId="42" xfId="18" applyFont="1" applyBorder="1" applyAlignment="1">
      <alignment vertical="center"/>
    </xf>
    <xf numFmtId="37" fontId="96" fillId="0" borderId="42" xfId="18" applyNumberFormat="1" applyFont="1" applyBorder="1" applyAlignment="1">
      <alignment horizontal="right" vertical="center"/>
    </xf>
    <xf numFmtId="39" fontId="96" fillId="0" borderId="42" xfId="18" applyNumberFormat="1" applyFont="1" applyBorder="1" applyAlignment="1">
      <alignment vertical="center"/>
    </xf>
    <xf numFmtId="171" fontId="96" fillId="0" borderId="42" xfId="21" applyFont="1" applyBorder="1" applyAlignment="1">
      <alignment vertical="center"/>
    </xf>
    <xf numFmtId="39" fontId="96" fillId="0" borderId="37" xfId="18" applyNumberFormat="1" applyFont="1" applyBorder="1" applyAlignment="1">
      <alignment vertical="center"/>
    </xf>
    <xf numFmtId="181" fontId="96" fillId="0" borderId="0" xfId="19" applyNumberFormat="1" applyFont="1" applyAlignment="1">
      <alignment horizontal="right" vertical="center"/>
    </xf>
    <xf numFmtId="39" fontId="101" fillId="0" borderId="0" xfId="18" applyNumberFormat="1" applyFont="1" applyAlignment="1">
      <alignment vertical="center"/>
    </xf>
    <xf numFmtId="39" fontId="101" fillId="3" borderId="0" xfId="18" applyNumberFormat="1" applyFont="1" applyFill="1" applyAlignment="1">
      <alignment vertical="center"/>
    </xf>
    <xf numFmtId="0" fontId="101" fillId="0" borderId="0" xfId="18" applyFont="1" applyAlignment="1">
      <alignment vertical="center"/>
    </xf>
    <xf numFmtId="0" fontId="101" fillId="0" borderId="0" xfId="12" applyFont="1"/>
    <xf numFmtId="180" fontId="101" fillId="0" borderId="0" xfId="12" applyNumberFormat="1" applyFont="1"/>
    <xf numFmtId="0" fontId="101" fillId="0" borderId="0" xfId="12" applyFont="1" applyAlignment="1">
      <alignment horizontal="center"/>
    </xf>
    <xf numFmtId="171" fontId="101" fillId="0" borderId="0" xfId="19" applyFont="1" applyAlignment="1">
      <alignment horizontal="center" vertical="center"/>
    </xf>
    <xf numFmtId="171" fontId="96" fillId="0" borderId="28" xfId="20" applyFont="1" applyBorder="1" applyAlignment="1"/>
    <xf numFmtId="0" fontId="96" fillId="0" borderId="0" xfId="12" applyFont="1" applyAlignment="1">
      <alignment horizontal="center"/>
    </xf>
    <xf numFmtId="0" fontId="35" fillId="0" borderId="0" xfId="12" applyFont="1"/>
    <xf numFmtId="0" fontId="15" fillId="0" borderId="0" xfId="12" applyFont="1"/>
    <xf numFmtId="0" fontId="35" fillId="0" borderId="0" xfId="12" applyFont="1" applyAlignment="1">
      <alignment horizontal="center"/>
    </xf>
    <xf numFmtId="0" fontId="22" fillId="0" borderId="0" xfId="12" applyAlignment="1">
      <alignment horizontal="center"/>
    </xf>
    <xf numFmtId="0" fontId="102" fillId="0" borderId="0" xfId="22" applyFont="1"/>
    <xf numFmtId="0" fontId="62" fillId="0" borderId="0" xfId="22" applyFont="1"/>
    <xf numFmtId="0" fontId="50" fillId="0" borderId="0" xfId="22" applyFont="1"/>
    <xf numFmtId="0" fontId="103" fillId="0" borderId="0" xfId="22" applyFont="1"/>
    <xf numFmtId="0" fontId="63" fillId="0" borderId="0" xfId="22" applyFont="1"/>
    <xf numFmtId="0" fontId="103" fillId="0" borderId="0" xfId="22" applyFont="1" applyAlignment="1">
      <alignment horizontal="left"/>
    </xf>
    <xf numFmtId="0" fontId="64" fillId="0" borderId="0" xfId="22" applyFont="1"/>
    <xf numFmtId="0" fontId="104" fillId="0" borderId="0" xfId="22" applyFont="1"/>
    <xf numFmtId="14" fontId="103" fillId="0" borderId="0" xfId="22" applyNumberFormat="1" applyFont="1" applyAlignment="1">
      <alignment horizontal="left"/>
    </xf>
    <xf numFmtId="0" fontId="63" fillId="0" borderId="46" xfId="22" applyFont="1" applyBorder="1" applyAlignment="1">
      <alignment horizontal="center"/>
    </xf>
    <xf numFmtId="0" fontId="63" fillId="0" borderId="47" xfId="22" applyFont="1" applyBorder="1" applyAlignment="1">
      <alignment horizontal="center"/>
    </xf>
    <xf numFmtId="0" fontId="62" fillId="0" borderId="39" xfId="22" applyFont="1" applyBorder="1"/>
    <xf numFmtId="0" fontId="62" fillId="0" borderId="40" xfId="22" applyFont="1" applyBorder="1"/>
    <xf numFmtId="43" fontId="62" fillId="0" borderId="50" xfId="22" applyNumberFormat="1" applyFont="1" applyBorder="1" applyAlignment="1">
      <alignment horizontal="right"/>
    </xf>
    <xf numFmtId="43" fontId="62" fillId="0" borderId="51" xfId="22" applyNumberFormat="1" applyFont="1" applyBorder="1" applyAlignment="1">
      <alignment horizontal="right"/>
    </xf>
    <xf numFmtId="43" fontId="62" fillId="0" borderId="0" xfId="22" applyNumberFormat="1" applyFont="1" applyAlignment="1">
      <alignment horizontal="right"/>
    </xf>
    <xf numFmtId="0" fontId="105" fillId="0" borderId="0" xfId="22" applyFont="1"/>
    <xf numFmtId="43" fontId="63" fillId="0" borderId="0" xfId="22" applyNumberFormat="1" applyFont="1"/>
    <xf numFmtId="0" fontId="62" fillId="0" borderId="50" xfId="22" applyFont="1" applyBorder="1"/>
    <xf numFmtId="0" fontId="62" fillId="0" borderId="0" xfId="22" applyFont="1" applyAlignment="1">
      <alignment horizontal="center"/>
    </xf>
    <xf numFmtId="0" fontId="104" fillId="0" borderId="38" xfId="22" applyFont="1" applyBorder="1"/>
    <xf numFmtId="43" fontId="63" fillId="0" borderId="40" xfId="22" applyNumberFormat="1" applyFont="1" applyBorder="1" applyAlignment="1">
      <alignment horizontal="right"/>
    </xf>
    <xf numFmtId="0" fontId="62" fillId="0" borderId="38" xfId="22" applyFont="1" applyBorder="1"/>
    <xf numFmtId="43" fontId="63" fillId="0" borderId="39" xfId="22" applyNumberFormat="1" applyFont="1" applyBorder="1"/>
    <xf numFmtId="43" fontId="62" fillId="0" borderId="51" xfId="22" applyNumberFormat="1" applyFont="1" applyBorder="1"/>
    <xf numFmtId="0" fontId="63" fillId="0" borderId="56" xfId="22" applyFont="1" applyBorder="1"/>
    <xf numFmtId="0" fontId="63" fillId="0" borderId="50" xfId="22" applyFont="1" applyBorder="1"/>
    <xf numFmtId="0" fontId="104" fillId="0" borderId="54" xfId="22" applyFont="1" applyBorder="1"/>
    <xf numFmtId="0" fontId="62" fillId="0" borderId="55" xfId="22" applyFont="1" applyBorder="1"/>
    <xf numFmtId="43" fontId="63" fillId="0" borderId="57" xfId="22" applyNumberFormat="1" applyFont="1" applyBorder="1" applyAlignment="1">
      <alignment horizontal="right"/>
    </xf>
    <xf numFmtId="43" fontId="63" fillId="0" borderId="55" xfId="22" applyNumberFormat="1" applyFont="1" applyBorder="1"/>
    <xf numFmtId="0" fontId="62" fillId="0" borderId="58" xfId="22" applyFont="1" applyBorder="1"/>
    <xf numFmtId="0" fontId="63" fillId="0" borderId="58" xfId="22" applyFont="1" applyBorder="1"/>
    <xf numFmtId="0" fontId="64" fillId="0" borderId="38" xfId="22" applyFont="1" applyBorder="1"/>
    <xf numFmtId="43" fontId="62" fillId="0" borderId="55" xfId="22" applyNumberFormat="1" applyFont="1" applyBorder="1"/>
    <xf numFmtId="43" fontId="62" fillId="0" borderId="57" xfId="22" applyNumberFormat="1" applyFont="1" applyBorder="1"/>
    <xf numFmtId="0" fontId="64" fillId="0" borderId="55" xfId="22" applyFont="1" applyBorder="1"/>
    <xf numFmtId="0" fontId="62" fillId="0" borderId="53" xfId="22" applyFont="1" applyBorder="1"/>
    <xf numFmtId="0" fontId="62" fillId="0" borderId="57" xfId="22" applyFont="1" applyBorder="1"/>
    <xf numFmtId="43" fontId="62" fillId="0" borderId="0" xfId="22" applyNumberFormat="1" applyFont="1"/>
    <xf numFmtId="0" fontId="21" fillId="0" borderId="0" xfId="5"/>
    <xf numFmtId="0" fontId="106" fillId="22" borderId="0" xfId="4" applyFont="1" applyFill="1"/>
    <xf numFmtId="0" fontId="107" fillId="22" borderId="0" xfId="0" applyFont="1" applyFill="1"/>
    <xf numFmtId="0" fontId="106" fillId="23" borderId="0" xfId="0" applyFont="1" applyFill="1"/>
    <xf numFmtId="0" fontId="108" fillId="0" borderId="0" xfId="0" applyFont="1"/>
    <xf numFmtId="0" fontId="18" fillId="2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83" fillId="0" borderId="0" xfId="13" applyFont="1" applyAlignment="1">
      <alignment horizontal="center"/>
    </xf>
    <xf numFmtId="0" fontId="54" fillId="0" borderId="0" xfId="13" applyFont="1" applyAlignment="1">
      <alignment horizontal="center"/>
    </xf>
    <xf numFmtId="0" fontId="54" fillId="0" borderId="2" xfId="13" applyFont="1" applyBorder="1" applyAlignment="1">
      <alignment horizontal="center"/>
    </xf>
    <xf numFmtId="0" fontId="48" fillId="4" borderId="1" xfId="8" applyFont="1" applyFill="1" applyBorder="1" applyAlignment="1">
      <alignment horizontal="center" vertical="center"/>
    </xf>
    <xf numFmtId="0" fontId="48" fillId="4" borderId="3" xfId="8" applyFont="1" applyFill="1" applyBorder="1" applyAlignment="1">
      <alignment horizontal="center" vertical="center"/>
    </xf>
    <xf numFmtId="0" fontId="48" fillId="4" borderId="2" xfId="8" applyFont="1" applyFill="1" applyBorder="1" applyAlignment="1">
      <alignment horizontal="center" vertical="center"/>
    </xf>
    <xf numFmtId="0" fontId="64" fillId="18" borderId="13" xfId="13" applyFont="1" applyFill="1" applyBorder="1" applyAlignment="1">
      <alignment horizontal="center" vertical="center"/>
    </xf>
    <xf numFmtId="0" fontId="64" fillId="18" borderId="3" xfId="13" applyFont="1" applyFill="1" applyBorder="1" applyAlignment="1">
      <alignment horizontal="center" vertical="center"/>
    </xf>
    <xf numFmtId="43" fontId="64" fillId="15" borderId="1" xfId="14" applyFont="1" applyFill="1" applyBorder="1" applyAlignment="1">
      <alignment horizontal="center" vertical="center" shrinkToFit="1"/>
    </xf>
    <xf numFmtId="43" fontId="64" fillId="15" borderId="3" xfId="14" applyFont="1" applyFill="1" applyBorder="1" applyAlignment="1">
      <alignment horizontal="center" vertical="center" shrinkToFit="1"/>
    </xf>
    <xf numFmtId="43" fontId="64" fillId="16" borderId="1" xfId="14" applyFont="1" applyFill="1" applyBorder="1" applyAlignment="1">
      <alignment horizontal="center" vertical="center" shrinkToFit="1"/>
    </xf>
    <xf numFmtId="43" fontId="64" fillId="16" borderId="3" xfId="14" applyFont="1" applyFill="1" applyBorder="1" applyAlignment="1">
      <alignment horizontal="center" vertical="center" shrinkToFit="1"/>
    </xf>
    <xf numFmtId="43" fontId="64" fillId="17" borderId="1" xfId="14" applyFont="1" applyFill="1" applyBorder="1" applyAlignment="1">
      <alignment horizontal="center" vertical="center" wrapText="1" shrinkToFit="1"/>
    </xf>
    <xf numFmtId="43" fontId="64" fillId="17" borderId="3" xfId="14" applyFont="1" applyFill="1" applyBorder="1" applyAlignment="1">
      <alignment horizontal="center" vertical="center" wrapText="1" shrinkToFit="1"/>
    </xf>
    <xf numFmtId="43" fontId="64" fillId="17" borderId="1" xfId="14" applyFont="1" applyFill="1" applyBorder="1" applyAlignment="1">
      <alignment horizontal="center" vertical="center" shrinkToFit="1"/>
    </xf>
    <xf numFmtId="43" fontId="64" fillId="17" borderId="3" xfId="14" applyFont="1" applyFill="1" applyBorder="1" applyAlignment="1">
      <alignment horizontal="center" vertical="center" shrinkToFit="1"/>
    </xf>
    <xf numFmtId="43" fontId="64" fillId="11" borderId="1" xfId="14" applyFont="1" applyFill="1" applyBorder="1" applyAlignment="1">
      <alignment horizontal="center" vertical="center" wrapText="1" shrinkToFit="1"/>
    </xf>
    <xf numFmtId="43" fontId="64" fillId="11" borderId="3" xfId="14" applyFont="1" applyFill="1" applyBorder="1" applyAlignment="1">
      <alignment horizontal="center" vertical="center" wrapText="1" shrinkToFit="1"/>
    </xf>
    <xf numFmtId="43" fontId="64" fillId="11" borderId="1" xfId="14" applyFont="1" applyFill="1" applyBorder="1" applyAlignment="1">
      <alignment horizontal="center" vertical="center" shrinkToFit="1"/>
    </xf>
    <xf numFmtId="43" fontId="64" fillId="11" borderId="3" xfId="14" applyFont="1" applyFill="1" applyBorder="1" applyAlignment="1">
      <alignment horizontal="center" vertical="center" shrinkToFit="1"/>
    </xf>
    <xf numFmtId="0" fontId="64" fillId="18" borderId="1" xfId="13" applyFont="1" applyFill="1" applyBorder="1" applyAlignment="1">
      <alignment horizontal="center" vertical="center" shrinkToFit="1"/>
    </xf>
    <xf numFmtId="0" fontId="64" fillId="18" borderId="3" xfId="13" applyFont="1" applyFill="1" applyBorder="1" applyAlignment="1">
      <alignment horizontal="center" vertical="center" shrinkToFit="1"/>
    </xf>
    <xf numFmtId="0" fontId="64" fillId="15" borderId="32" xfId="13" applyFont="1" applyFill="1" applyBorder="1" applyAlignment="1">
      <alignment horizontal="center" vertical="center"/>
    </xf>
    <xf numFmtId="0" fontId="64" fillId="15" borderId="0" xfId="13" applyFont="1" applyFill="1" applyAlignment="1">
      <alignment horizontal="center" vertical="center"/>
    </xf>
    <xf numFmtId="0" fontId="64" fillId="15" borderId="33" xfId="13" applyFont="1" applyFill="1" applyBorder="1" applyAlignment="1">
      <alignment horizontal="center" vertical="center"/>
    </xf>
    <xf numFmtId="43" fontId="64" fillId="16" borderId="32" xfId="14" applyFont="1" applyFill="1" applyBorder="1" applyAlignment="1">
      <alignment horizontal="center" vertical="center"/>
    </xf>
    <xf numFmtId="43" fontId="64" fillId="16" borderId="0" xfId="14" applyFont="1" applyFill="1" applyBorder="1" applyAlignment="1">
      <alignment horizontal="center" vertical="center"/>
    </xf>
    <xf numFmtId="43" fontId="64" fillId="16" borderId="33" xfId="14" applyFont="1" applyFill="1" applyBorder="1" applyAlignment="1">
      <alignment horizontal="center" vertical="center"/>
    </xf>
    <xf numFmtId="43" fontId="64" fillId="17" borderId="32" xfId="14" applyFont="1" applyFill="1" applyBorder="1" applyAlignment="1">
      <alignment horizontal="center" vertical="center"/>
    </xf>
    <xf numFmtId="43" fontId="64" fillId="17" borderId="0" xfId="14" applyFont="1" applyFill="1" applyBorder="1" applyAlignment="1">
      <alignment horizontal="center" vertical="center"/>
    </xf>
    <xf numFmtId="43" fontId="64" fillId="17" borderId="33" xfId="14" applyFont="1" applyFill="1" applyBorder="1" applyAlignment="1">
      <alignment horizontal="center" vertical="center"/>
    </xf>
    <xf numFmtId="43" fontId="64" fillId="11" borderId="32" xfId="14" applyFont="1" applyFill="1" applyBorder="1" applyAlignment="1">
      <alignment horizontal="center" vertical="center"/>
    </xf>
    <xf numFmtId="43" fontId="64" fillId="11" borderId="0" xfId="14" applyFont="1" applyFill="1" applyBorder="1" applyAlignment="1">
      <alignment horizontal="center" vertical="center"/>
    </xf>
    <xf numFmtId="43" fontId="64" fillId="11" borderId="33" xfId="14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0" fontId="12" fillId="0" borderId="0" xfId="2" applyFont="1" applyAlignment="1">
      <alignment vertical="top"/>
    </xf>
    <xf numFmtId="0" fontId="13" fillId="0" borderId="0" xfId="2" applyFont="1" applyAlignment="1">
      <alignment horizontal="center" vertical="top"/>
    </xf>
    <xf numFmtId="0" fontId="14" fillId="0" borderId="10" xfId="2" applyFont="1" applyBorder="1" applyAlignment="1">
      <alignment horizontal="center" vertical="top"/>
    </xf>
    <xf numFmtId="0" fontId="14" fillId="0" borderId="11" xfId="2" applyFont="1" applyBorder="1" applyAlignment="1">
      <alignment horizontal="center" vertical="top"/>
    </xf>
    <xf numFmtId="0" fontId="14" fillId="0" borderId="27" xfId="2" applyFont="1" applyBorder="1" applyAlignment="1">
      <alignment horizontal="center" vertical="top"/>
    </xf>
    <xf numFmtId="0" fontId="14" fillId="0" borderId="28" xfId="2" applyFont="1" applyBorder="1" applyAlignment="1">
      <alignment horizontal="center" vertical="top"/>
    </xf>
    <xf numFmtId="0" fontId="14" fillId="0" borderId="2" xfId="2" applyFont="1" applyBorder="1" applyAlignment="1">
      <alignment horizontal="center" vertical="top"/>
    </xf>
    <xf numFmtId="0" fontId="12" fillId="0" borderId="30" xfId="2" applyFont="1" applyBorder="1" applyAlignment="1">
      <alignment horizontal="left" vertical="top"/>
    </xf>
    <xf numFmtId="0" fontId="12" fillId="0" borderId="18" xfId="2" applyFont="1" applyBorder="1" applyAlignment="1">
      <alignment horizontal="left" vertical="top"/>
    </xf>
    <xf numFmtId="0" fontId="12" fillId="0" borderId="23" xfId="2" applyFont="1" applyBorder="1" applyAlignment="1">
      <alignment horizontal="left" vertical="top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3" fontId="77" fillId="0" borderId="12" xfId="16" quotePrefix="1" applyFont="1" applyFill="1" applyBorder="1" applyAlignment="1">
      <alignment horizontal="center" vertical="center"/>
    </xf>
    <xf numFmtId="43" fontId="77" fillId="0" borderId="42" xfId="16" quotePrefix="1" applyFont="1" applyFill="1" applyBorder="1" applyAlignment="1">
      <alignment horizontal="center" vertical="center"/>
    </xf>
    <xf numFmtId="43" fontId="77" fillId="0" borderId="12" xfId="16" quotePrefix="1" applyFont="1" applyFill="1" applyBorder="1" applyAlignment="1">
      <alignment horizontal="center" vertical="center" wrapText="1"/>
    </xf>
    <xf numFmtId="43" fontId="77" fillId="0" borderId="42" xfId="16" quotePrefix="1" applyFont="1" applyFill="1" applyBorder="1" applyAlignment="1">
      <alignment horizontal="center" vertical="center" wrapText="1"/>
    </xf>
    <xf numFmtId="0" fontId="77" fillId="0" borderId="12" xfId="15" quotePrefix="1" applyFont="1" applyBorder="1" applyAlignment="1">
      <alignment horizontal="center" vertical="center" wrapText="1"/>
    </xf>
    <xf numFmtId="0" fontId="77" fillId="0" borderId="42" xfId="15" quotePrefix="1" applyFont="1" applyBorder="1" applyAlignment="1">
      <alignment horizontal="center" vertical="center" wrapText="1"/>
    </xf>
    <xf numFmtId="1" fontId="77" fillId="0" borderId="12" xfId="15" quotePrefix="1" applyNumberFormat="1" applyFont="1" applyBorder="1" applyAlignment="1">
      <alignment horizontal="center" vertical="center"/>
    </xf>
    <xf numFmtId="1" fontId="77" fillId="0" borderId="42" xfId="15" quotePrefix="1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43" fontId="6" fillId="2" borderId="1" xfId="1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2" fillId="0" borderId="0" xfId="2" applyFont="1" applyAlignment="1">
      <alignment vertical="top"/>
    </xf>
    <xf numFmtId="0" fontId="53" fillId="0" borderId="0" xfId="2" applyFont="1" applyAlignment="1">
      <alignment horizontal="center" vertical="top"/>
    </xf>
    <xf numFmtId="0" fontId="54" fillId="0" borderId="10" xfId="2" applyFont="1" applyBorder="1" applyAlignment="1">
      <alignment horizontal="center" vertical="top"/>
    </xf>
    <xf numFmtId="0" fontId="54" fillId="0" borderId="11" xfId="2" applyFont="1" applyBorder="1" applyAlignment="1">
      <alignment horizontal="center" vertical="top"/>
    </xf>
    <xf numFmtId="0" fontId="54" fillId="0" borderId="27" xfId="2" applyFont="1" applyBorder="1" applyAlignment="1">
      <alignment horizontal="center" vertical="top"/>
    </xf>
    <xf numFmtId="0" fontId="54" fillId="0" borderId="28" xfId="2" applyFont="1" applyBorder="1" applyAlignment="1">
      <alignment horizontal="center" vertical="top"/>
    </xf>
    <xf numFmtId="0" fontId="54" fillId="0" borderId="2" xfId="2" applyFont="1" applyBorder="1" applyAlignment="1">
      <alignment horizontal="center" vertical="top"/>
    </xf>
    <xf numFmtId="0" fontId="52" fillId="0" borderId="30" xfId="2" applyFont="1" applyBorder="1" applyAlignment="1">
      <alignment horizontal="left" vertical="top"/>
    </xf>
    <xf numFmtId="0" fontId="52" fillId="0" borderId="18" xfId="2" applyFont="1" applyBorder="1" applyAlignment="1">
      <alignment horizontal="left" vertical="top"/>
    </xf>
    <xf numFmtId="0" fontId="52" fillId="0" borderId="23" xfId="2" applyFont="1" applyBorder="1" applyAlignment="1">
      <alignment horizontal="left" vertical="top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5" fillId="2" borderId="2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left" vertical="center"/>
    </xf>
    <xf numFmtId="0" fontId="56" fillId="2" borderId="1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 wrapText="1"/>
    </xf>
    <xf numFmtId="0" fontId="31" fillId="13" borderId="10" xfId="12" applyFont="1" applyFill="1" applyBorder="1" applyAlignment="1">
      <alignment horizontal="center" vertical="center"/>
    </xf>
    <xf numFmtId="0" fontId="31" fillId="13" borderId="11" xfId="12" applyFont="1" applyFill="1" applyBorder="1" applyAlignment="1">
      <alignment horizontal="center" vertical="center"/>
    </xf>
    <xf numFmtId="0" fontId="31" fillId="13" borderId="31" xfId="12" applyFont="1" applyFill="1" applyBorder="1" applyAlignment="1">
      <alignment horizontal="center" vertical="center"/>
    </xf>
    <xf numFmtId="39" fontId="93" fillId="4" borderId="1" xfId="18" applyNumberFormat="1" applyFont="1" applyFill="1" applyBorder="1" applyAlignment="1">
      <alignment horizontal="center" vertical="center"/>
    </xf>
    <xf numFmtId="39" fontId="93" fillId="4" borderId="3" xfId="18" applyNumberFormat="1" applyFont="1" applyFill="1" applyBorder="1" applyAlignment="1">
      <alignment horizontal="center" vertical="center"/>
    </xf>
    <xf numFmtId="39" fontId="94" fillId="0" borderId="10" xfId="18" applyNumberFormat="1" applyFont="1" applyBorder="1" applyAlignment="1">
      <alignment horizontal="center" vertical="center"/>
    </xf>
    <xf numFmtId="39" fontId="94" fillId="0" borderId="11" xfId="18" applyNumberFormat="1" applyFont="1" applyBorder="1" applyAlignment="1">
      <alignment horizontal="center" vertical="center"/>
    </xf>
    <xf numFmtId="39" fontId="94" fillId="0" borderId="31" xfId="18" applyNumberFormat="1" applyFont="1" applyBorder="1" applyAlignment="1">
      <alignment horizontal="center" vertical="center"/>
    </xf>
    <xf numFmtId="0" fontId="104" fillId="0" borderId="52" xfId="22" applyFont="1" applyBorder="1" applyAlignment="1">
      <alignment horizontal="left"/>
    </xf>
    <xf numFmtId="0" fontId="104" fillId="0" borderId="0" xfId="22" applyFont="1" applyAlignment="1">
      <alignment horizontal="left"/>
    </xf>
    <xf numFmtId="0" fontId="104" fillId="0" borderId="54" xfId="22" applyFont="1" applyBorder="1" applyAlignment="1">
      <alignment horizontal="left"/>
    </xf>
    <xf numFmtId="0" fontId="104" fillId="0" borderId="55" xfId="22" applyFont="1" applyBorder="1" applyAlignment="1">
      <alignment horizontal="left"/>
    </xf>
    <xf numFmtId="43" fontId="50" fillId="0" borderId="47" xfId="22" applyNumberFormat="1" applyFont="1" applyBorder="1" applyAlignment="1">
      <alignment horizontal="center" vertical="center"/>
    </xf>
    <xf numFmtId="0" fontId="50" fillId="0" borderId="53" xfId="22" applyFont="1" applyBorder="1" applyAlignment="1">
      <alignment horizontal="center" vertical="center"/>
    </xf>
    <xf numFmtId="0" fontId="104" fillId="0" borderId="48" xfId="22" applyFont="1" applyBorder="1" applyAlignment="1">
      <alignment horizontal="left"/>
    </xf>
    <xf numFmtId="0" fontId="104" fillId="0" borderId="49" xfId="22" applyFont="1" applyBorder="1" applyAlignment="1">
      <alignment horizontal="left"/>
    </xf>
    <xf numFmtId="0" fontId="50" fillId="0" borderId="38" xfId="22" applyFont="1" applyBorder="1" applyAlignment="1">
      <alignment horizontal="center"/>
    </xf>
    <xf numFmtId="0" fontId="50" fillId="0" borderId="39" xfId="22" applyFont="1" applyBorder="1" applyAlignment="1">
      <alignment horizontal="center"/>
    </xf>
    <xf numFmtId="0" fontId="50" fillId="0" borderId="40" xfId="22" applyFont="1" applyBorder="1" applyAlignment="1">
      <alignment horizontal="center"/>
    </xf>
    <xf numFmtId="49" fontId="103" fillId="0" borderId="0" xfId="22" applyNumberFormat="1" applyFont="1" applyAlignment="1">
      <alignment horizontal="left"/>
    </xf>
    <xf numFmtId="0" fontId="63" fillId="0" borderId="38" xfId="22" applyFont="1" applyBorder="1" applyAlignment="1">
      <alignment horizontal="center"/>
    </xf>
    <xf numFmtId="0" fontId="63" fillId="0" borderId="39" xfId="22" applyFont="1" applyBorder="1" applyAlignment="1">
      <alignment horizontal="center"/>
    </xf>
    <xf numFmtId="0" fontId="63" fillId="0" borderId="40" xfId="22" applyFont="1" applyBorder="1" applyAlignment="1">
      <alignment horizontal="center"/>
    </xf>
  </cellXfs>
  <cellStyles count="23">
    <cellStyle name="Comma 2" xfId="3" xr:uid="{00000000-0005-0000-0000-000001000000}"/>
    <cellStyle name="Comma 2 2" xfId="11" xr:uid="{F320529B-5C08-4E58-B826-CBDC3DBEEF20}"/>
    <cellStyle name="Comma 2 2 2" xfId="19" xr:uid="{B67EB879-0A68-49EF-A938-5432AB4AB17A}"/>
    <cellStyle name="Comma 2 3" xfId="16" xr:uid="{F01744F9-7F64-4732-80DD-A0D7AC4D37C5}"/>
    <cellStyle name="Comma 3" xfId="14" xr:uid="{C2335973-4A47-4D59-99F2-4E75BA64BD98}"/>
    <cellStyle name="Comma 3 2" xfId="9" xr:uid="{D87BD1DB-40E6-4BF2-A657-620A3E5AF216}"/>
    <cellStyle name="Comma 5" xfId="21" xr:uid="{29ACF84D-F22D-4A9A-AF0B-E493BEC875F8}"/>
    <cellStyle name="Comma 8" xfId="20" xr:uid="{31044BC2-DEE1-48CC-A7D1-B6CDB5D8FBBC}"/>
    <cellStyle name="Hyperlink" xfId="5" builtinId="8"/>
    <cellStyle name="Normal 2" xfId="2" xr:uid="{00000000-0005-0000-0000-000003000000}"/>
    <cellStyle name="Normal 2 2" xfId="12" xr:uid="{A9AB8C24-5675-4A4E-8E69-3E10E1758BC8}"/>
    <cellStyle name="Normal 2 2 2" xfId="18" xr:uid="{A0631794-F2A0-4B23-AB39-B3580F63326D}"/>
    <cellStyle name="Normal 3" xfId="13" xr:uid="{F027C2E8-C979-4290-8DE6-2BC7A4BA677C}"/>
    <cellStyle name="Normal 3_2555สรุป ปกส ภงด1" xfId="7" xr:uid="{DC0DCB88-5D53-4673-8F43-695B8E5979C1}"/>
    <cellStyle name="Normal 4" xfId="15" xr:uid="{3088C2BA-F133-4FDA-A88C-CF7245F22477}"/>
    <cellStyle name="Normal 5 3" xfId="8" xr:uid="{D8B8E4FE-53BA-4F09-85D6-4F874B220739}"/>
    <cellStyle name="Normal 8" xfId="22" xr:uid="{B6650E14-9178-4C34-B4A6-03041EA275B5}"/>
    <cellStyle name="Normal 9" xfId="6" xr:uid="{509C1452-7285-4C13-9E87-2931E26E9F23}"/>
    <cellStyle name="Percent 2" xfId="17" xr:uid="{763CC80F-F74E-405A-A23E-AC7D5FA5FBB6}"/>
    <cellStyle name="จุลภาค" xfId="1" builtinId="3"/>
    <cellStyle name="ปกติ" xfId="0" builtinId="0"/>
    <cellStyle name="ปกติ 2 2" xfId="10" xr:uid="{3C717E90-C1F4-4B42-B811-7F0FF07C73EB}"/>
    <cellStyle name="ปกติ_แบบฟอร์มงานบัญชี" xfId="4" xr:uid="{D3FA1334-1F83-4DED-91A9-8074B9BA2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46471</xdr:colOff>
      <xdr:row>0</xdr:row>
      <xdr:rowOff>38966</xdr:rowOff>
    </xdr:from>
    <xdr:to>
      <xdr:col>9</xdr:col>
      <xdr:colOff>526761</xdr:colOff>
      <xdr:row>21</xdr:row>
      <xdr:rowOff>14432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73F0A51A-74BC-448C-B80B-6B1941776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676" y="38966"/>
          <a:ext cx="3713017" cy="6859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23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9" name="มนมุมสี่เหลี่ยมด้านทแยงมุม 9">
          <a:extLst>
            <a:ext uri="{FF2B5EF4-FFF2-40B4-BE49-F238E27FC236}">
              <a16:creationId xmlns:a16="http://schemas.microsoft.com/office/drawing/2014/main" id="{22CCE3E6-E562-4031-98AD-966EBB00E210}"/>
            </a:ext>
          </a:extLst>
        </xdr:cNvPr>
        <xdr:cNvSpPr/>
      </xdr:nvSpPr>
      <xdr:spPr>
        <a:xfrm>
          <a:off x="8610601" y="5695950"/>
          <a:ext cx="1114424" cy="333375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9526</xdr:colOff>
      <xdr:row>23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10" name="มนมุมสี่เหลี่ยมด้านทแยงมุม 9">
          <a:extLst>
            <a:ext uri="{FF2B5EF4-FFF2-40B4-BE49-F238E27FC236}">
              <a16:creationId xmlns:a16="http://schemas.microsoft.com/office/drawing/2014/main" id="{6096315B-2835-4058-BD1C-6768C6A2A3F8}"/>
            </a:ext>
          </a:extLst>
        </xdr:cNvPr>
        <xdr:cNvSpPr/>
      </xdr:nvSpPr>
      <xdr:spPr>
        <a:xfrm>
          <a:off x="5895976" y="5695950"/>
          <a:ext cx="1066799" cy="333375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9</xdr:col>
      <xdr:colOff>1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4" name="มนมุมสี่เหลี่ยมด้านทแยงมุม 9">
          <a:extLst>
            <a:ext uri="{FF2B5EF4-FFF2-40B4-BE49-F238E27FC236}">
              <a16:creationId xmlns:a16="http://schemas.microsoft.com/office/drawing/2014/main" id="{EA0F23BC-46D7-4ABA-B98A-ED3AF2924F84}"/>
            </a:ext>
          </a:extLst>
        </xdr:cNvPr>
        <xdr:cNvSpPr/>
      </xdr:nvSpPr>
      <xdr:spPr>
        <a:xfrm>
          <a:off x="6953251" y="5695950"/>
          <a:ext cx="1066799" cy="333375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9526</xdr:colOff>
      <xdr:row>23</xdr:row>
      <xdr:rowOff>0</xdr:rowOff>
    </xdr:from>
    <xdr:to>
      <xdr:col>8</xdr:col>
      <xdr:colOff>0</xdr:colOff>
      <xdr:row>24</xdr:row>
      <xdr:rowOff>9525</xdr:rowOff>
    </xdr:to>
    <xdr:sp macro="" textlink="">
      <xdr:nvSpPr>
        <xdr:cNvPr id="5" name="มนมุมสี่เหลี่ยมด้านทแยงมุม 9">
          <a:extLst>
            <a:ext uri="{FF2B5EF4-FFF2-40B4-BE49-F238E27FC236}">
              <a16:creationId xmlns:a16="http://schemas.microsoft.com/office/drawing/2014/main" id="{AB3439B5-568D-4EC5-860F-90F99A9C1FAB}"/>
            </a:ext>
          </a:extLst>
        </xdr:cNvPr>
        <xdr:cNvSpPr/>
      </xdr:nvSpPr>
      <xdr:spPr>
        <a:xfrm>
          <a:off x="6962776" y="5695950"/>
          <a:ext cx="1057274" cy="342900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854074</xdr:colOff>
      <xdr:row>1</xdr:row>
      <xdr:rowOff>177800</xdr:rowOff>
    </xdr:from>
    <xdr:to>
      <xdr:col>3</xdr:col>
      <xdr:colOff>206374</xdr:colOff>
      <xdr:row>3</xdr:row>
      <xdr:rowOff>111125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5B2F39BE-ECF2-4E12-A92D-9BA4AF7F3545}"/>
            </a:ext>
          </a:extLst>
        </xdr:cNvPr>
        <xdr:cNvSpPr/>
      </xdr:nvSpPr>
      <xdr:spPr>
        <a:xfrm>
          <a:off x="2441574" y="479425"/>
          <a:ext cx="2416175" cy="67945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31750</xdr:colOff>
      <xdr:row>0</xdr:row>
      <xdr:rowOff>41274</xdr:rowOff>
    </xdr:from>
    <xdr:to>
      <xdr:col>2</xdr:col>
      <xdr:colOff>476250</xdr:colOff>
      <xdr:row>3</xdr:row>
      <xdr:rowOff>158750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5C47198-FDB5-46BB-8A28-CF3DB07627F9}"/>
            </a:ext>
          </a:extLst>
        </xdr:cNvPr>
        <xdr:cNvSpPr/>
      </xdr:nvSpPr>
      <xdr:spPr>
        <a:xfrm>
          <a:off x="31750" y="41274"/>
          <a:ext cx="2032000" cy="116522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800"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pPr lvl="0" algn="ctr"/>
          <a:r>
            <a:rPr lang="th-TH" sz="1600">
              <a:latin typeface="Angsana New" panose="02020603050405020304" pitchFamily="18" charset="-34"/>
              <a:cs typeface="Angsana New" panose="02020603050405020304" pitchFamily="18" charset="-34"/>
            </a:rPr>
            <a:t>บริษัท  ตัวอย่าง จำกัด</a:t>
          </a:r>
        </a:p>
        <a:p>
          <a:pPr algn="l"/>
          <a:endParaRPr lang="th-TH" sz="1100"/>
        </a:p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76200</xdr:rowOff>
    </xdr:from>
    <xdr:to>
      <xdr:col>0</xdr:col>
      <xdr:colOff>381000</xdr:colOff>
      <xdr:row>5</xdr:row>
      <xdr:rowOff>238125</xdr:rowOff>
    </xdr:to>
    <xdr:sp macro="" textlink="">
      <xdr:nvSpPr>
        <xdr:cNvPr id="2" name="AutoShape 32">
          <a:extLst>
            <a:ext uri="{FF2B5EF4-FFF2-40B4-BE49-F238E27FC236}">
              <a16:creationId xmlns:a16="http://schemas.microsoft.com/office/drawing/2014/main" id="{95905BE2-C8E9-420A-84B0-200547E0690E}"/>
            </a:ext>
          </a:extLst>
        </xdr:cNvPr>
        <xdr:cNvSpPr>
          <a:spLocks noChangeArrowheads="1"/>
        </xdr:cNvSpPr>
      </xdr:nvSpPr>
      <xdr:spPr bwMode="auto">
        <a:xfrm>
          <a:off x="247650" y="10944225"/>
          <a:ext cx="133350" cy="1619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6</xdr:row>
      <xdr:rowOff>76200</xdr:rowOff>
    </xdr:from>
    <xdr:to>
      <xdr:col>0</xdr:col>
      <xdr:colOff>381000</xdr:colOff>
      <xdr:row>6</xdr:row>
      <xdr:rowOff>238125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9662AE40-A6CC-43C8-907C-1F6AD029326E}"/>
            </a:ext>
          </a:extLst>
        </xdr:cNvPr>
        <xdr:cNvSpPr>
          <a:spLocks noChangeArrowheads="1"/>
        </xdr:cNvSpPr>
      </xdr:nvSpPr>
      <xdr:spPr bwMode="auto">
        <a:xfrm>
          <a:off x="247650" y="11239500"/>
          <a:ext cx="133350" cy="1619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23</xdr:row>
      <xdr:rowOff>76200</xdr:rowOff>
    </xdr:from>
    <xdr:to>
      <xdr:col>0</xdr:col>
      <xdr:colOff>381000</xdr:colOff>
      <xdr:row>23</xdr:row>
      <xdr:rowOff>238125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6EF8DBE2-F591-44F3-A852-42131720A4D2}"/>
            </a:ext>
          </a:extLst>
        </xdr:cNvPr>
        <xdr:cNvSpPr>
          <a:spLocks noChangeArrowheads="1"/>
        </xdr:cNvSpPr>
      </xdr:nvSpPr>
      <xdr:spPr bwMode="auto">
        <a:xfrm>
          <a:off x="247650" y="1552575"/>
          <a:ext cx="133350" cy="1619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247650</xdr:colOff>
      <xdr:row>24</xdr:row>
      <xdr:rowOff>76200</xdr:rowOff>
    </xdr:from>
    <xdr:to>
      <xdr:col>0</xdr:col>
      <xdr:colOff>381000</xdr:colOff>
      <xdr:row>24</xdr:row>
      <xdr:rowOff>238125</xdr:rowOff>
    </xdr:to>
    <xdr:sp macro="" textlink="">
      <xdr:nvSpPr>
        <xdr:cNvPr id="5" name="AutoShape 34">
          <a:extLst>
            <a:ext uri="{FF2B5EF4-FFF2-40B4-BE49-F238E27FC236}">
              <a16:creationId xmlns:a16="http://schemas.microsoft.com/office/drawing/2014/main" id="{1602FFB2-D6B4-4238-80BE-205D2C763114}"/>
            </a:ext>
          </a:extLst>
        </xdr:cNvPr>
        <xdr:cNvSpPr>
          <a:spLocks noChangeArrowheads="1"/>
        </xdr:cNvSpPr>
      </xdr:nvSpPr>
      <xdr:spPr bwMode="auto">
        <a:xfrm>
          <a:off x="247650" y="1847850"/>
          <a:ext cx="133350" cy="161925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42</xdr:row>
      <xdr:rowOff>0</xdr:rowOff>
    </xdr:from>
    <xdr:to>
      <xdr:col>13</xdr:col>
      <xdr:colOff>9526</xdr:colOff>
      <xdr:row>43</xdr:row>
      <xdr:rowOff>0</xdr:rowOff>
    </xdr:to>
    <xdr:sp macro="" textlink="">
      <xdr:nvSpPr>
        <xdr:cNvPr id="9" name="มนมุมสี่เหลี่ยมด้านทแยงมุม 14">
          <a:extLst>
            <a:ext uri="{FF2B5EF4-FFF2-40B4-BE49-F238E27FC236}">
              <a16:creationId xmlns:a16="http://schemas.microsoft.com/office/drawing/2014/main" id="{0CAF03D6-A1F6-4344-A773-A233DF876222}"/>
            </a:ext>
          </a:extLst>
        </xdr:cNvPr>
        <xdr:cNvSpPr/>
      </xdr:nvSpPr>
      <xdr:spPr>
        <a:xfrm>
          <a:off x="12915902" y="10858500"/>
          <a:ext cx="695324" cy="333375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1076324</xdr:colOff>
      <xdr:row>1</xdr:row>
      <xdr:rowOff>161925</xdr:rowOff>
    </xdr:from>
    <xdr:to>
      <xdr:col>3</xdr:col>
      <xdr:colOff>428624</xdr:colOff>
      <xdr:row>3</xdr:row>
      <xdr:rowOff>95250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28E388D-0FA6-4DFD-AD97-739CC1385064}"/>
            </a:ext>
          </a:extLst>
        </xdr:cNvPr>
        <xdr:cNvSpPr/>
      </xdr:nvSpPr>
      <xdr:spPr>
        <a:xfrm>
          <a:off x="2666999" y="466725"/>
          <a:ext cx="2409825" cy="67627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130969</xdr:colOff>
      <xdr:row>0</xdr:row>
      <xdr:rowOff>188118</xdr:rowOff>
    </xdr:from>
    <xdr:to>
      <xdr:col>2</xdr:col>
      <xdr:colOff>440531</xdr:colOff>
      <xdr:row>2</xdr:row>
      <xdr:rowOff>197643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B7836B2-943B-48EF-9FA8-338619F7750A}"/>
            </a:ext>
          </a:extLst>
        </xdr:cNvPr>
        <xdr:cNvSpPr/>
      </xdr:nvSpPr>
      <xdr:spPr>
        <a:xfrm>
          <a:off x="130969" y="188118"/>
          <a:ext cx="2071687" cy="60483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บริษัท  ตัวอย่าง จำกัด</a:t>
          </a:r>
          <a:endParaRPr lang="th-TH">
            <a:effectLst/>
          </a:endParaRPr>
        </a:p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BA3C7CB-1B3D-4FB6-8B15-9C5EE9814547}"/>
            </a:ext>
          </a:extLst>
        </xdr:cNvPr>
        <xdr:cNvSpPr txBox="1">
          <a:spLocks noChangeArrowheads="1"/>
        </xdr:cNvSpPr>
      </xdr:nvSpPr>
      <xdr:spPr bwMode="auto">
        <a:xfrm>
          <a:off x="5153025" y="885825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วันที่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ACB49B7-FFD1-4FC5-BED0-A360123923BE}"/>
            </a:ext>
          </a:extLst>
        </xdr:cNvPr>
        <xdr:cNvSpPr txBox="1">
          <a:spLocks noChangeArrowheads="1"/>
        </xdr:cNvSpPr>
      </xdr:nvSpPr>
      <xdr:spPr bwMode="auto">
        <a:xfrm>
          <a:off x="0" y="885825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จ่ายให้แก่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643AF70-BC57-41CB-BEB0-B827A3CC7EE4}"/>
            </a:ext>
          </a:extLst>
        </xdr:cNvPr>
        <xdr:cNvSpPr txBox="1">
          <a:spLocks noChangeArrowheads="1"/>
        </xdr:cNvSpPr>
      </xdr:nvSpPr>
      <xdr:spPr bwMode="auto">
        <a:xfrm>
          <a:off x="4343400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ที่อยู่</a:t>
          </a:r>
        </a:p>
      </xdr:txBody>
    </xdr:sp>
    <xdr:clientData/>
  </xdr:twoCellAnchor>
  <xdr:twoCellAnchor>
    <xdr:from>
      <xdr:col>0</xdr:col>
      <xdr:colOff>295275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E8B6F4C-F8EB-407C-BB67-2616F2DEA41C}"/>
            </a:ext>
          </a:extLst>
        </xdr:cNvPr>
        <xdr:cNvSpPr txBox="1">
          <a:spLocks noChangeArrowheads="1"/>
        </xdr:cNvSpPr>
      </xdr:nvSpPr>
      <xdr:spPr bwMode="auto">
        <a:xfrm>
          <a:off x="295275" y="88582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เงินสด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6CC9084-594F-4318-A9D0-72CDA1C8A134}"/>
            </a:ext>
          </a:extLst>
        </xdr:cNvPr>
        <xdr:cNvSpPr txBox="1">
          <a:spLocks noChangeArrowheads="1"/>
        </xdr:cNvSpPr>
      </xdr:nvSpPr>
      <xdr:spPr bwMode="auto">
        <a:xfrm>
          <a:off x="609600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เช็คธนาคาร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C37FC6E0-981F-428A-9F4A-06FB7ED6D4BB}"/>
            </a:ext>
          </a:extLst>
        </xdr:cNvPr>
        <xdr:cNvSpPr txBox="1">
          <a:spLocks noChangeArrowheads="1"/>
        </xdr:cNvSpPr>
      </xdr:nvSpPr>
      <xdr:spPr bwMode="auto">
        <a:xfrm>
          <a:off x="4343400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สาขา</a:t>
          </a:r>
        </a:p>
      </xdr:txBody>
    </xdr:sp>
    <xdr:clientData/>
  </xdr:twoCellAnchor>
  <xdr:twoCellAnchor>
    <xdr:from>
      <xdr:col>2</xdr:col>
      <xdr:colOff>809625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87E57D98-4DA3-4CC1-B461-61D8F060EF93}"/>
            </a:ext>
          </a:extLst>
        </xdr:cNvPr>
        <xdr:cNvSpPr txBox="1">
          <a:spLocks noChangeArrowheads="1"/>
        </xdr:cNvSpPr>
      </xdr:nvSpPr>
      <xdr:spPr bwMode="auto">
        <a:xfrm>
          <a:off x="5153025" y="643890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วันที่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6DF8C2C6-F53E-46AC-A038-45A94231790E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จ่ายให้แก่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E8F080F6-53FD-40F6-B0C8-FEEA04C72DC6}"/>
            </a:ext>
          </a:extLst>
        </xdr:cNvPr>
        <xdr:cNvSpPr txBox="1">
          <a:spLocks noChangeArrowheads="1"/>
        </xdr:cNvSpPr>
      </xdr:nvSpPr>
      <xdr:spPr bwMode="auto">
        <a:xfrm>
          <a:off x="4343400" y="643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ที่อยู่</a:t>
          </a:r>
        </a:p>
      </xdr:txBody>
    </xdr:sp>
    <xdr:clientData/>
  </xdr:twoCellAnchor>
  <xdr:twoCellAnchor>
    <xdr:from>
      <xdr:col>0</xdr:col>
      <xdr:colOff>295275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A2628BE8-8E80-4917-A659-3B909B130AF3}"/>
            </a:ext>
          </a:extLst>
        </xdr:cNvPr>
        <xdr:cNvSpPr txBox="1">
          <a:spLocks noChangeArrowheads="1"/>
        </xdr:cNvSpPr>
      </xdr:nvSpPr>
      <xdr:spPr bwMode="auto">
        <a:xfrm>
          <a:off x="295275" y="6438900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เงินสด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" name="Text Box 26">
          <a:extLst>
            <a:ext uri="{FF2B5EF4-FFF2-40B4-BE49-F238E27FC236}">
              <a16:creationId xmlns:a16="http://schemas.microsoft.com/office/drawing/2014/main" id="{D5D3A8E6-D57A-4756-B236-EF18B2AE8FE6}"/>
            </a:ext>
          </a:extLst>
        </xdr:cNvPr>
        <xdr:cNvSpPr txBox="1">
          <a:spLocks noChangeArrowheads="1"/>
        </xdr:cNvSpPr>
      </xdr:nvSpPr>
      <xdr:spPr bwMode="auto">
        <a:xfrm>
          <a:off x="609600" y="643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เช็คธนาคาร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DC3238DE-A77A-49FF-BB8C-0A7E8EED1CD8}"/>
            </a:ext>
          </a:extLst>
        </xdr:cNvPr>
        <xdr:cNvSpPr txBox="1">
          <a:spLocks noChangeArrowheads="1"/>
        </xdr:cNvSpPr>
      </xdr:nvSpPr>
      <xdr:spPr bwMode="auto">
        <a:xfrm>
          <a:off x="4343400" y="6438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สาขา</a:t>
          </a:r>
        </a:p>
      </xdr:txBody>
    </xdr:sp>
    <xdr:clientData/>
  </xdr:twoCellAnchor>
  <xdr:twoCellAnchor>
    <xdr:from>
      <xdr:col>2</xdr:col>
      <xdr:colOff>438150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7C3103AA-1C5F-41F3-8705-4EB76D113A35}"/>
            </a:ext>
          </a:extLst>
        </xdr:cNvPr>
        <xdr:cNvSpPr txBox="1">
          <a:spLocks noChangeArrowheads="1"/>
        </xdr:cNvSpPr>
      </xdr:nvSpPr>
      <xdr:spPr bwMode="auto">
        <a:xfrm>
          <a:off x="4781550" y="64389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เช็คเลขที่</a:t>
          </a:r>
        </a:p>
      </xdr:txBody>
    </xdr:sp>
    <xdr:clientData/>
  </xdr:twoCellAnchor>
  <xdr:twoCellAnchor>
    <xdr:from>
      <xdr:col>2</xdr:col>
      <xdr:colOff>809625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B394133-4205-4C03-BF6A-5D1135B06156}"/>
            </a:ext>
          </a:extLst>
        </xdr:cNvPr>
        <xdr:cNvSpPr txBox="1">
          <a:spLocks noChangeArrowheads="1"/>
        </xdr:cNvSpPr>
      </xdr:nvSpPr>
      <xdr:spPr bwMode="auto">
        <a:xfrm>
          <a:off x="5086350" y="885825"/>
          <a:ext cx="1314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วันที่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7168B990-12F2-423E-BE6E-DCB54073BD71}"/>
            </a:ext>
          </a:extLst>
        </xdr:cNvPr>
        <xdr:cNvSpPr txBox="1">
          <a:spLocks noChangeArrowheads="1"/>
        </xdr:cNvSpPr>
      </xdr:nvSpPr>
      <xdr:spPr bwMode="auto">
        <a:xfrm>
          <a:off x="0" y="885825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จ่ายให้แก่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B7B68DBD-785F-4FE0-B87E-94F6BCF4F539}"/>
            </a:ext>
          </a:extLst>
        </xdr:cNvPr>
        <xdr:cNvSpPr txBox="1">
          <a:spLocks noChangeArrowheads="1"/>
        </xdr:cNvSpPr>
      </xdr:nvSpPr>
      <xdr:spPr bwMode="auto">
        <a:xfrm>
          <a:off x="4276725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ที่อยู่</a:t>
          </a:r>
        </a:p>
      </xdr:txBody>
    </xdr:sp>
    <xdr:clientData/>
  </xdr:twoCellAnchor>
  <xdr:twoCellAnchor>
    <xdr:from>
      <xdr:col>0</xdr:col>
      <xdr:colOff>295275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98B1CC40-1363-4D5E-8B47-9D61330952E2}"/>
            </a:ext>
          </a:extLst>
        </xdr:cNvPr>
        <xdr:cNvSpPr txBox="1">
          <a:spLocks noChangeArrowheads="1"/>
        </xdr:cNvSpPr>
      </xdr:nvSpPr>
      <xdr:spPr bwMode="auto">
        <a:xfrm>
          <a:off x="295275" y="885825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เงินสด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A9B2530A-323B-47B0-BAB7-40E2B77CF3C5}"/>
            </a:ext>
          </a:extLst>
        </xdr:cNvPr>
        <xdr:cNvSpPr txBox="1">
          <a:spLocks noChangeArrowheads="1"/>
        </xdr:cNvSpPr>
      </xdr:nvSpPr>
      <xdr:spPr bwMode="auto">
        <a:xfrm>
          <a:off x="666750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เช็คธนาคาร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C3E7A95A-009D-44DD-BEE4-2BC29AA8562A}"/>
            </a:ext>
          </a:extLst>
        </xdr:cNvPr>
        <xdr:cNvSpPr txBox="1">
          <a:spLocks noChangeArrowheads="1"/>
        </xdr:cNvSpPr>
      </xdr:nvSpPr>
      <xdr:spPr bwMode="auto">
        <a:xfrm>
          <a:off x="4276725" y="885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สาขา</a:t>
          </a:r>
        </a:p>
      </xdr:txBody>
    </xdr:sp>
    <xdr:clientData/>
  </xdr:twoCellAnchor>
  <xdr:twoCellAnchor>
    <xdr:from>
      <xdr:col>2</xdr:col>
      <xdr:colOff>438150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24519036-BDFE-4AF7-A19D-94434EB0C5B0}"/>
            </a:ext>
          </a:extLst>
        </xdr:cNvPr>
        <xdr:cNvSpPr txBox="1">
          <a:spLocks noChangeArrowheads="1"/>
        </xdr:cNvSpPr>
      </xdr:nvSpPr>
      <xdr:spPr bwMode="auto">
        <a:xfrm>
          <a:off x="4714875" y="885825"/>
          <a:ext cx="1495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เช็คเลขที่</a:t>
          </a:r>
        </a:p>
      </xdr:txBody>
    </xdr:sp>
    <xdr:clientData/>
  </xdr:twoCellAnchor>
  <xdr:twoCellAnchor>
    <xdr:from>
      <xdr:col>0</xdr:col>
      <xdr:colOff>133349</xdr:colOff>
      <xdr:row>5</xdr:row>
      <xdr:rowOff>57150</xdr:rowOff>
    </xdr:from>
    <xdr:to>
      <xdr:col>0</xdr:col>
      <xdr:colOff>314324</xdr:colOff>
      <xdr:row>5</xdr:row>
      <xdr:rowOff>228600</xdr:rowOff>
    </xdr:to>
    <xdr:sp macro="" textlink="">
      <xdr:nvSpPr>
        <xdr:cNvPr id="25" name="AutoShape 32">
          <a:extLst>
            <a:ext uri="{FF2B5EF4-FFF2-40B4-BE49-F238E27FC236}">
              <a16:creationId xmlns:a16="http://schemas.microsoft.com/office/drawing/2014/main" id="{3686D6F8-D9E0-4470-A24D-13869C135076}"/>
            </a:ext>
          </a:extLst>
        </xdr:cNvPr>
        <xdr:cNvSpPr>
          <a:spLocks noChangeArrowheads="1"/>
        </xdr:cNvSpPr>
      </xdr:nvSpPr>
      <xdr:spPr bwMode="auto">
        <a:xfrm>
          <a:off x="133349" y="1533525"/>
          <a:ext cx="180975" cy="17145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171449</xdr:colOff>
      <xdr:row>5</xdr:row>
      <xdr:rowOff>66675</xdr:rowOff>
    </xdr:from>
    <xdr:to>
      <xdr:col>1</xdr:col>
      <xdr:colOff>352424</xdr:colOff>
      <xdr:row>5</xdr:row>
      <xdr:rowOff>238125</xdr:rowOff>
    </xdr:to>
    <xdr:sp macro="" textlink="">
      <xdr:nvSpPr>
        <xdr:cNvPr id="26" name="AutoShape 32">
          <a:extLst>
            <a:ext uri="{FF2B5EF4-FFF2-40B4-BE49-F238E27FC236}">
              <a16:creationId xmlns:a16="http://schemas.microsoft.com/office/drawing/2014/main" id="{30E85A20-CEA4-49C5-A618-ACFBAFFA31F3}"/>
            </a:ext>
          </a:extLst>
        </xdr:cNvPr>
        <xdr:cNvSpPr>
          <a:spLocks noChangeArrowheads="1"/>
        </xdr:cNvSpPr>
      </xdr:nvSpPr>
      <xdr:spPr bwMode="auto">
        <a:xfrm>
          <a:off x="838199" y="1543050"/>
          <a:ext cx="180975" cy="17145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133349</xdr:colOff>
      <xdr:row>23</xdr:row>
      <xdr:rowOff>57150</xdr:rowOff>
    </xdr:from>
    <xdr:to>
      <xdr:col>0</xdr:col>
      <xdr:colOff>314324</xdr:colOff>
      <xdr:row>23</xdr:row>
      <xdr:rowOff>228600</xdr:rowOff>
    </xdr:to>
    <xdr:sp macro="" textlink="">
      <xdr:nvSpPr>
        <xdr:cNvPr id="27" name="AutoShape 32">
          <a:extLst>
            <a:ext uri="{FF2B5EF4-FFF2-40B4-BE49-F238E27FC236}">
              <a16:creationId xmlns:a16="http://schemas.microsoft.com/office/drawing/2014/main" id="{7ECDBE45-DB0B-49EB-8354-35C1B69BE4D9}"/>
            </a:ext>
          </a:extLst>
        </xdr:cNvPr>
        <xdr:cNvSpPr>
          <a:spLocks noChangeArrowheads="1"/>
        </xdr:cNvSpPr>
      </xdr:nvSpPr>
      <xdr:spPr bwMode="auto">
        <a:xfrm>
          <a:off x="133349" y="1533525"/>
          <a:ext cx="180975" cy="17145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171449</xdr:colOff>
      <xdr:row>23</xdr:row>
      <xdr:rowOff>66675</xdr:rowOff>
    </xdr:from>
    <xdr:to>
      <xdr:col>1</xdr:col>
      <xdr:colOff>352424</xdr:colOff>
      <xdr:row>23</xdr:row>
      <xdr:rowOff>238125</xdr:rowOff>
    </xdr:to>
    <xdr:sp macro="" textlink="">
      <xdr:nvSpPr>
        <xdr:cNvPr id="28" name="AutoShape 32">
          <a:extLst>
            <a:ext uri="{FF2B5EF4-FFF2-40B4-BE49-F238E27FC236}">
              <a16:creationId xmlns:a16="http://schemas.microsoft.com/office/drawing/2014/main" id="{38DD3C25-0075-441B-BC44-7FEFEEBB5F3E}"/>
            </a:ext>
          </a:extLst>
        </xdr:cNvPr>
        <xdr:cNvSpPr>
          <a:spLocks noChangeArrowheads="1"/>
        </xdr:cNvSpPr>
      </xdr:nvSpPr>
      <xdr:spPr bwMode="auto">
        <a:xfrm>
          <a:off x="838199" y="1543050"/>
          <a:ext cx="180975" cy="17145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5</xdr:row>
      <xdr:rowOff>19050</xdr:rowOff>
    </xdr:from>
    <xdr:to>
      <xdr:col>0</xdr:col>
      <xdr:colOff>304800</xdr:colOff>
      <xdr:row>5</xdr:row>
      <xdr:rowOff>228601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536B015C-4E1B-4452-8C1E-B49B3B4D5C85}"/>
            </a:ext>
          </a:extLst>
        </xdr:cNvPr>
        <xdr:cNvCxnSpPr/>
      </xdr:nvCxnSpPr>
      <xdr:spPr>
        <a:xfrm flipV="1">
          <a:off x="142875" y="1495425"/>
          <a:ext cx="161925" cy="20955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23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4" name="มนมุมสี่เหลี่ยมด้านทแยงมุม 9">
          <a:extLst>
            <a:ext uri="{FF2B5EF4-FFF2-40B4-BE49-F238E27FC236}">
              <a16:creationId xmlns:a16="http://schemas.microsoft.com/office/drawing/2014/main" id="{1FD8C93A-3B81-4A5C-A5E1-2581F1C6C681}"/>
            </a:ext>
          </a:extLst>
        </xdr:cNvPr>
        <xdr:cNvSpPr/>
      </xdr:nvSpPr>
      <xdr:spPr>
        <a:xfrm>
          <a:off x="10443883" y="5602941"/>
          <a:ext cx="1199029" cy="336177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</xdr:colOff>
      <xdr:row>23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5" name="มนมุมสี่เหลี่ยมด้านทแยงมุม 9">
          <a:extLst>
            <a:ext uri="{FF2B5EF4-FFF2-40B4-BE49-F238E27FC236}">
              <a16:creationId xmlns:a16="http://schemas.microsoft.com/office/drawing/2014/main" id="{5157AE9E-B735-4D4B-A60C-9CEA3AB4C915}"/>
            </a:ext>
          </a:extLst>
        </xdr:cNvPr>
        <xdr:cNvSpPr/>
      </xdr:nvSpPr>
      <xdr:spPr>
        <a:xfrm>
          <a:off x="10443883" y="5602941"/>
          <a:ext cx="1199029" cy="336177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8</xdr:col>
      <xdr:colOff>1</xdr:colOff>
      <xdr:row>23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7" name="มนมุมสี่เหลี่ยมด้านทแยงมุม 9">
          <a:extLst>
            <a:ext uri="{FF2B5EF4-FFF2-40B4-BE49-F238E27FC236}">
              <a16:creationId xmlns:a16="http://schemas.microsoft.com/office/drawing/2014/main" id="{9A74019E-0227-4542-961E-D5E5B8A4CA4F}"/>
            </a:ext>
          </a:extLst>
        </xdr:cNvPr>
        <xdr:cNvSpPr/>
      </xdr:nvSpPr>
      <xdr:spPr>
        <a:xfrm>
          <a:off x="10443883" y="5602941"/>
          <a:ext cx="1199029" cy="336177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/05%20&#3619;&#3632;&#3610;&#3610;&#3648;&#3591;&#3636;&#3609;&#3648;&#3604;&#3639;&#3629;&#3609;/00%20&#3605;&#3633;&#3623;&#3629;&#3618;&#3656;&#3634;&#3591;&#3588;&#3640;&#3617;&#3619;&#3632;&#3610;&#3610;&#3610;&#3633;&#3597;&#3594;&#3637;&#3616;&#3634;&#3625;&#3637;%20CWPS%20-%20Final%2022.10.62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Relationship Id="rId1" Type="http://schemas.openxmlformats.org/officeDocument/2006/relationships/hyperlink" Target="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Relationship Id="rId6" Type="http://schemas.openxmlformats.org/officeDocument/2006/relationships/hyperlink" Target="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Relationship Id="rId5" Type="http://schemas.openxmlformats.org/officeDocument/2006/relationships/hyperlink" Target="http://www.cwps.co.th/" TargetMode="External"/><Relationship Id="rId4" Type="http://schemas.openxmlformats.org/officeDocument/2006/relationships/hyperlink" Target="../05%20&#3619;&#3632;&#3610;&#3610;&#3648;&#3591;&#3636;&#3609;&#3648;&#3604;&#3639;&#3629;&#3609;/00%20&#3605;&#3633;&#3623;&#3629;&#3618;&#3656;&#3634;&#3591;&#3588;&#3640;&#3617;&#3619;&#3632;&#3610;&#3610;&#3610;&#3633;&#3597;&#3594;&#3637;&#3616;&#3634;&#3625;&#3637;%20CWPS%20-%20Final%2022.10.62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3D4E-EF74-4309-8DC9-3F36D7B21934}">
  <dimension ref="A1"/>
  <sheetViews>
    <sheetView workbookViewId="0">
      <selection activeCell="H13" sqref="H13"/>
    </sheetView>
  </sheetViews>
  <sheetFormatPr defaultRowHeight="1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19EF-490D-4E63-8713-69257B93659F}">
  <sheetPr>
    <pageSetUpPr fitToPage="1"/>
  </sheetPr>
  <dimension ref="A1:P38"/>
  <sheetViews>
    <sheetView showGridLines="0" zoomScale="115" zoomScaleNormal="115" workbookViewId="0">
      <pane xSplit="5" ySplit="6" topLeftCell="F37" activePane="bottomRight" state="frozen"/>
      <selection pane="topRight" activeCell="F1" sqref="F1"/>
      <selection pane="bottomLeft" activeCell="A7" sqref="A7"/>
      <selection pane="bottomRight" activeCell="G28" sqref="G28"/>
    </sheetView>
  </sheetViews>
  <sheetFormatPr defaultRowHeight="10.5"/>
  <cols>
    <col min="1" max="1" width="15.58203125" style="544" customWidth="1"/>
    <col min="2" max="2" width="20.1640625" style="544" customWidth="1"/>
    <col min="3" max="3" width="4.58203125" style="555" customWidth="1"/>
    <col min="4" max="6" width="8" style="555" bestFit="1" customWidth="1"/>
    <col min="7" max="7" width="11.08203125" style="555" bestFit="1" customWidth="1"/>
    <col min="8" max="8" width="9.6640625" style="556" bestFit="1" customWidth="1"/>
    <col min="9" max="9" width="10.5" style="556" hidden="1" customWidth="1"/>
    <col min="10" max="10" width="9.9140625" style="556" hidden="1" customWidth="1"/>
    <col min="11" max="11" width="9" style="544" hidden="1" customWidth="1"/>
    <col min="12" max="12" width="4.08203125" style="544" hidden="1" customWidth="1"/>
    <col min="13" max="13" width="3.08203125" style="557" hidden="1" customWidth="1"/>
    <col min="14" max="14" width="9" style="556" hidden="1" customWidth="1"/>
    <col min="15" max="15" width="11.9140625" style="556" hidden="1" customWidth="1"/>
    <col min="16" max="16" width="9.9140625" style="556" hidden="1" customWidth="1"/>
    <col min="17" max="18" width="0" style="544" hidden="1" customWidth="1"/>
    <col min="19" max="256" width="9" style="544"/>
    <col min="257" max="257" width="8.4140625" style="544" customWidth="1"/>
    <col min="258" max="258" width="20.1640625" style="544" customWidth="1"/>
    <col min="259" max="259" width="4.58203125" style="544" customWidth="1"/>
    <col min="260" max="262" width="8" style="544" bestFit="1" customWidth="1"/>
    <col min="263" max="263" width="9.9140625" style="544" bestFit="1" customWidth="1"/>
    <col min="264" max="264" width="9.6640625" style="544" bestFit="1" customWidth="1"/>
    <col min="265" max="265" width="10.5" style="544" bestFit="1" customWidth="1"/>
    <col min="266" max="266" width="9.9140625" style="544" bestFit="1" customWidth="1"/>
    <col min="267" max="267" width="9" style="544" bestFit="1"/>
    <col min="268" max="268" width="4.08203125" style="544" bestFit="1" customWidth="1"/>
    <col min="269" max="269" width="3.08203125" style="544" bestFit="1" customWidth="1"/>
    <col min="270" max="270" width="9" style="544" bestFit="1"/>
    <col min="271" max="271" width="11.9140625" style="544" bestFit="1" customWidth="1"/>
    <col min="272" max="272" width="9.9140625" style="544" bestFit="1" customWidth="1"/>
    <col min="273" max="512" width="9" style="544"/>
    <col min="513" max="513" width="8.4140625" style="544" customWidth="1"/>
    <col min="514" max="514" width="20.1640625" style="544" customWidth="1"/>
    <col min="515" max="515" width="4.58203125" style="544" customWidth="1"/>
    <col min="516" max="518" width="8" style="544" bestFit="1" customWidth="1"/>
    <col min="519" max="519" width="9.9140625" style="544" bestFit="1" customWidth="1"/>
    <col min="520" max="520" width="9.6640625" style="544" bestFit="1" customWidth="1"/>
    <col min="521" max="521" width="10.5" style="544" bestFit="1" customWidth="1"/>
    <col min="522" max="522" width="9.9140625" style="544" bestFit="1" customWidth="1"/>
    <col min="523" max="523" width="9" style="544" bestFit="1"/>
    <col min="524" max="524" width="4.08203125" style="544" bestFit="1" customWidth="1"/>
    <col min="525" max="525" width="3.08203125" style="544" bestFit="1" customWidth="1"/>
    <col min="526" max="526" width="9" style="544" bestFit="1"/>
    <col min="527" max="527" width="11.9140625" style="544" bestFit="1" customWidth="1"/>
    <col min="528" max="528" width="9.9140625" style="544" bestFit="1" customWidth="1"/>
    <col min="529" max="768" width="9" style="544"/>
    <col min="769" max="769" width="8.4140625" style="544" customWidth="1"/>
    <col min="770" max="770" width="20.1640625" style="544" customWidth="1"/>
    <col min="771" max="771" width="4.58203125" style="544" customWidth="1"/>
    <col min="772" max="774" width="8" style="544" bestFit="1" customWidth="1"/>
    <col min="775" max="775" width="9.9140625" style="544" bestFit="1" customWidth="1"/>
    <col min="776" max="776" width="9.6640625" style="544" bestFit="1" customWidth="1"/>
    <col min="777" max="777" width="10.5" style="544" bestFit="1" customWidth="1"/>
    <col min="778" max="778" width="9.9140625" style="544" bestFit="1" customWidth="1"/>
    <col min="779" max="779" width="9" style="544" bestFit="1"/>
    <col min="780" max="780" width="4.08203125" style="544" bestFit="1" customWidth="1"/>
    <col min="781" max="781" width="3.08203125" style="544" bestFit="1" customWidth="1"/>
    <col min="782" max="782" width="9" style="544" bestFit="1"/>
    <col min="783" max="783" width="11.9140625" style="544" bestFit="1" customWidth="1"/>
    <col min="784" max="784" width="9.9140625" style="544" bestFit="1" customWidth="1"/>
    <col min="785" max="1024" width="9" style="544"/>
    <col min="1025" max="1025" width="8.4140625" style="544" customWidth="1"/>
    <col min="1026" max="1026" width="20.1640625" style="544" customWidth="1"/>
    <col min="1027" max="1027" width="4.58203125" style="544" customWidth="1"/>
    <col min="1028" max="1030" width="8" style="544" bestFit="1" customWidth="1"/>
    <col min="1031" max="1031" width="9.9140625" style="544" bestFit="1" customWidth="1"/>
    <col min="1032" max="1032" width="9.6640625" style="544" bestFit="1" customWidth="1"/>
    <col min="1033" max="1033" width="10.5" style="544" bestFit="1" customWidth="1"/>
    <col min="1034" max="1034" width="9.9140625" style="544" bestFit="1" customWidth="1"/>
    <col min="1035" max="1035" width="9" style="544" bestFit="1"/>
    <col min="1036" max="1036" width="4.08203125" style="544" bestFit="1" customWidth="1"/>
    <col min="1037" max="1037" width="3.08203125" style="544" bestFit="1" customWidth="1"/>
    <col min="1038" max="1038" width="9" style="544" bestFit="1"/>
    <col min="1039" max="1039" width="11.9140625" style="544" bestFit="1" customWidth="1"/>
    <col min="1040" max="1040" width="9.9140625" style="544" bestFit="1" customWidth="1"/>
    <col min="1041" max="1280" width="9" style="544"/>
    <col min="1281" max="1281" width="8.4140625" style="544" customWidth="1"/>
    <col min="1282" max="1282" width="20.1640625" style="544" customWidth="1"/>
    <col min="1283" max="1283" width="4.58203125" style="544" customWidth="1"/>
    <col min="1284" max="1286" width="8" style="544" bestFit="1" customWidth="1"/>
    <col min="1287" max="1287" width="9.9140625" style="544" bestFit="1" customWidth="1"/>
    <col min="1288" max="1288" width="9.6640625" style="544" bestFit="1" customWidth="1"/>
    <col min="1289" max="1289" width="10.5" style="544" bestFit="1" customWidth="1"/>
    <col min="1290" max="1290" width="9.9140625" style="544" bestFit="1" customWidth="1"/>
    <col min="1291" max="1291" width="9" style="544" bestFit="1"/>
    <col min="1292" max="1292" width="4.08203125" style="544" bestFit="1" customWidth="1"/>
    <col min="1293" max="1293" width="3.08203125" style="544" bestFit="1" customWidth="1"/>
    <col min="1294" max="1294" width="9" style="544" bestFit="1"/>
    <col min="1295" max="1295" width="11.9140625" style="544" bestFit="1" customWidth="1"/>
    <col min="1296" max="1296" width="9.9140625" style="544" bestFit="1" customWidth="1"/>
    <col min="1297" max="1536" width="9" style="544"/>
    <col min="1537" max="1537" width="8.4140625" style="544" customWidth="1"/>
    <col min="1538" max="1538" width="20.1640625" style="544" customWidth="1"/>
    <col min="1539" max="1539" width="4.58203125" style="544" customWidth="1"/>
    <col min="1540" max="1542" width="8" style="544" bestFit="1" customWidth="1"/>
    <col min="1543" max="1543" width="9.9140625" style="544" bestFit="1" customWidth="1"/>
    <col min="1544" max="1544" width="9.6640625" style="544" bestFit="1" customWidth="1"/>
    <col min="1545" max="1545" width="10.5" style="544" bestFit="1" customWidth="1"/>
    <col min="1546" max="1546" width="9.9140625" style="544" bestFit="1" customWidth="1"/>
    <col min="1547" max="1547" width="9" style="544" bestFit="1"/>
    <col min="1548" max="1548" width="4.08203125" style="544" bestFit="1" customWidth="1"/>
    <col min="1549" max="1549" width="3.08203125" style="544" bestFit="1" customWidth="1"/>
    <col min="1550" max="1550" width="9" style="544" bestFit="1"/>
    <col min="1551" max="1551" width="11.9140625" style="544" bestFit="1" customWidth="1"/>
    <col min="1552" max="1552" width="9.9140625" style="544" bestFit="1" customWidth="1"/>
    <col min="1553" max="1792" width="9" style="544"/>
    <col min="1793" max="1793" width="8.4140625" style="544" customWidth="1"/>
    <col min="1794" max="1794" width="20.1640625" style="544" customWidth="1"/>
    <col min="1795" max="1795" width="4.58203125" style="544" customWidth="1"/>
    <col min="1796" max="1798" width="8" style="544" bestFit="1" customWidth="1"/>
    <col min="1799" max="1799" width="9.9140625" style="544" bestFit="1" customWidth="1"/>
    <col min="1800" max="1800" width="9.6640625" style="544" bestFit="1" customWidth="1"/>
    <col min="1801" max="1801" width="10.5" style="544" bestFit="1" customWidth="1"/>
    <col min="1802" max="1802" width="9.9140625" style="544" bestFit="1" customWidth="1"/>
    <col min="1803" max="1803" width="9" style="544" bestFit="1"/>
    <col min="1804" max="1804" width="4.08203125" style="544" bestFit="1" customWidth="1"/>
    <col min="1805" max="1805" width="3.08203125" style="544" bestFit="1" customWidth="1"/>
    <col min="1806" max="1806" width="9" style="544" bestFit="1"/>
    <col min="1807" max="1807" width="11.9140625" style="544" bestFit="1" customWidth="1"/>
    <col min="1808" max="1808" width="9.9140625" style="544" bestFit="1" customWidth="1"/>
    <col min="1809" max="2048" width="9" style="544"/>
    <col min="2049" max="2049" width="8.4140625" style="544" customWidth="1"/>
    <col min="2050" max="2050" width="20.1640625" style="544" customWidth="1"/>
    <col min="2051" max="2051" width="4.58203125" style="544" customWidth="1"/>
    <col min="2052" max="2054" width="8" style="544" bestFit="1" customWidth="1"/>
    <col min="2055" max="2055" width="9.9140625" style="544" bestFit="1" customWidth="1"/>
    <col min="2056" max="2056" width="9.6640625" style="544" bestFit="1" customWidth="1"/>
    <col min="2057" max="2057" width="10.5" style="544" bestFit="1" customWidth="1"/>
    <col min="2058" max="2058" width="9.9140625" style="544" bestFit="1" customWidth="1"/>
    <col min="2059" max="2059" width="9" style="544" bestFit="1"/>
    <col min="2060" max="2060" width="4.08203125" style="544" bestFit="1" customWidth="1"/>
    <col min="2061" max="2061" width="3.08203125" style="544" bestFit="1" customWidth="1"/>
    <col min="2062" max="2062" width="9" style="544" bestFit="1"/>
    <col min="2063" max="2063" width="11.9140625" style="544" bestFit="1" customWidth="1"/>
    <col min="2064" max="2064" width="9.9140625" style="544" bestFit="1" customWidth="1"/>
    <col min="2065" max="2304" width="9" style="544"/>
    <col min="2305" max="2305" width="8.4140625" style="544" customWidth="1"/>
    <col min="2306" max="2306" width="20.1640625" style="544" customWidth="1"/>
    <col min="2307" max="2307" width="4.58203125" style="544" customWidth="1"/>
    <col min="2308" max="2310" width="8" style="544" bestFit="1" customWidth="1"/>
    <col min="2311" max="2311" width="9.9140625" style="544" bestFit="1" customWidth="1"/>
    <col min="2312" max="2312" width="9.6640625" style="544" bestFit="1" customWidth="1"/>
    <col min="2313" max="2313" width="10.5" style="544" bestFit="1" customWidth="1"/>
    <col min="2314" max="2314" width="9.9140625" style="544" bestFit="1" customWidth="1"/>
    <col min="2315" max="2315" width="9" style="544" bestFit="1"/>
    <col min="2316" max="2316" width="4.08203125" style="544" bestFit="1" customWidth="1"/>
    <col min="2317" max="2317" width="3.08203125" style="544" bestFit="1" customWidth="1"/>
    <col min="2318" max="2318" width="9" style="544" bestFit="1"/>
    <col min="2319" max="2319" width="11.9140625" style="544" bestFit="1" customWidth="1"/>
    <col min="2320" max="2320" width="9.9140625" style="544" bestFit="1" customWidth="1"/>
    <col min="2321" max="2560" width="9" style="544"/>
    <col min="2561" max="2561" width="8.4140625" style="544" customWidth="1"/>
    <col min="2562" max="2562" width="20.1640625" style="544" customWidth="1"/>
    <col min="2563" max="2563" width="4.58203125" style="544" customWidth="1"/>
    <col min="2564" max="2566" width="8" style="544" bestFit="1" customWidth="1"/>
    <col min="2567" max="2567" width="9.9140625" style="544" bestFit="1" customWidth="1"/>
    <col min="2568" max="2568" width="9.6640625" style="544" bestFit="1" customWidth="1"/>
    <col min="2569" max="2569" width="10.5" style="544" bestFit="1" customWidth="1"/>
    <col min="2570" max="2570" width="9.9140625" style="544" bestFit="1" customWidth="1"/>
    <col min="2571" max="2571" width="9" style="544" bestFit="1"/>
    <col min="2572" max="2572" width="4.08203125" style="544" bestFit="1" customWidth="1"/>
    <col min="2573" max="2573" width="3.08203125" style="544" bestFit="1" customWidth="1"/>
    <col min="2574" max="2574" width="9" style="544" bestFit="1"/>
    <col min="2575" max="2575" width="11.9140625" style="544" bestFit="1" customWidth="1"/>
    <col min="2576" max="2576" width="9.9140625" style="544" bestFit="1" customWidth="1"/>
    <col min="2577" max="2816" width="9" style="544"/>
    <col min="2817" max="2817" width="8.4140625" style="544" customWidth="1"/>
    <col min="2818" max="2818" width="20.1640625" style="544" customWidth="1"/>
    <col min="2819" max="2819" width="4.58203125" style="544" customWidth="1"/>
    <col min="2820" max="2822" width="8" style="544" bestFit="1" customWidth="1"/>
    <col min="2823" max="2823" width="9.9140625" style="544" bestFit="1" customWidth="1"/>
    <col min="2824" max="2824" width="9.6640625" style="544" bestFit="1" customWidth="1"/>
    <col min="2825" max="2825" width="10.5" style="544" bestFit="1" customWidth="1"/>
    <col min="2826" max="2826" width="9.9140625" style="544" bestFit="1" customWidth="1"/>
    <col min="2827" max="2827" width="9" style="544" bestFit="1"/>
    <col min="2828" max="2828" width="4.08203125" style="544" bestFit="1" customWidth="1"/>
    <col min="2829" max="2829" width="3.08203125" style="544" bestFit="1" customWidth="1"/>
    <col min="2830" max="2830" width="9" style="544" bestFit="1"/>
    <col min="2831" max="2831" width="11.9140625" style="544" bestFit="1" customWidth="1"/>
    <col min="2832" max="2832" width="9.9140625" style="544" bestFit="1" customWidth="1"/>
    <col min="2833" max="3072" width="9" style="544"/>
    <col min="3073" max="3073" width="8.4140625" style="544" customWidth="1"/>
    <col min="3074" max="3074" width="20.1640625" style="544" customWidth="1"/>
    <col min="3075" max="3075" width="4.58203125" style="544" customWidth="1"/>
    <col min="3076" max="3078" width="8" style="544" bestFit="1" customWidth="1"/>
    <col min="3079" max="3079" width="9.9140625" style="544" bestFit="1" customWidth="1"/>
    <col min="3080" max="3080" width="9.6640625" style="544" bestFit="1" customWidth="1"/>
    <col min="3081" max="3081" width="10.5" style="544" bestFit="1" customWidth="1"/>
    <col min="3082" max="3082" width="9.9140625" style="544" bestFit="1" customWidth="1"/>
    <col min="3083" max="3083" width="9" style="544" bestFit="1"/>
    <col min="3084" max="3084" width="4.08203125" style="544" bestFit="1" customWidth="1"/>
    <col min="3085" max="3085" width="3.08203125" style="544" bestFit="1" customWidth="1"/>
    <col min="3086" max="3086" width="9" style="544" bestFit="1"/>
    <col min="3087" max="3087" width="11.9140625" style="544" bestFit="1" customWidth="1"/>
    <col min="3088" max="3088" width="9.9140625" style="544" bestFit="1" customWidth="1"/>
    <col min="3089" max="3328" width="9" style="544"/>
    <col min="3329" max="3329" width="8.4140625" style="544" customWidth="1"/>
    <col min="3330" max="3330" width="20.1640625" style="544" customWidth="1"/>
    <col min="3331" max="3331" width="4.58203125" style="544" customWidth="1"/>
    <col min="3332" max="3334" width="8" style="544" bestFit="1" customWidth="1"/>
    <col min="3335" max="3335" width="9.9140625" style="544" bestFit="1" customWidth="1"/>
    <col min="3336" max="3336" width="9.6640625" style="544" bestFit="1" customWidth="1"/>
    <col min="3337" max="3337" width="10.5" style="544" bestFit="1" customWidth="1"/>
    <col min="3338" max="3338" width="9.9140625" style="544" bestFit="1" customWidth="1"/>
    <col min="3339" max="3339" width="9" style="544" bestFit="1"/>
    <col min="3340" max="3340" width="4.08203125" style="544" bestFit="1" customWidth="1"/>
    <col min="3341" max="3341" width="3.08203125" style="544" bestFit="1" customWidth="1"/>
    <col min="3342" max="3342" width="9" style="544" bestFit="1"/>
    <col min="3343" max="3343" width="11.9140625" style="544" bestFit="1" customWidth="1"/>
    <col min="3344" max="3344" width="9.9140625" style="544" bestFit="1" customWidth="1"/>
    <col min="3345" max="3584" width="9" style="544"/>
    <col min="3585" max="3585" width="8.4140625" style="544" customWidth="1"/>
    <col min="3586" max="3586" width="20.1640625" style="544" customWidth="1"/>
    <col min="3587" max="3587" width="4.58203125" style="544" customWidth="1"/>
    <col min="3588" max="3590" width="8" style="544" bestFit="1" customWidth="1"/>
    <col min="3591" max="3591" width="9.9140625" style="544" bestFit="1" customWidth="1"/>
    <col min="3592" max="3592" width="9.6640625" style="544" bestFit="1" customWidth="1"/>
    <col min="3593" max="3593" width="10.5" style="544" bestFit="1" customWidth="1"/>
    <col min="3594" max="3594" width="9.9140625" style="544" bestFit="1" customWidth="1"/>
    <col min="3595" max="3595" width="9" style="544" bestFit="1"/>
    <col min="3596" max="3596" width="4.08203125" style="544" bestFit="1" customWidth="1"/>
    <col min="3597" max="3597" width="3.08203125" style="544" bestFit="1" customWidth="1"/>
    <col min="3598" max="3598" width="9" style="544" bestFit="1"/>
    <col min="3599" max="3599" width="11.9140625" style="544" bestFit="1" customWidth="1"/>
    <col min="3600" max="3600" width="9.9140625" style="544" bestFit="1" customWidth="1"/>
    <col min="3601" max="3840" width="9" style="544"/>
    <col min="3841" max="3841" width="8.4140625" style="544" customWidth="1"/>
    <col min="3842" max="3842" width="20.1640625" style="544" customWidth="1"/>
    <col min="3843" max="3843" width="4.58203125" style="544" customWidth="1"/>
    <col min="3844" max="3846" width="8" style="544" bestFit="1" customWidth="1"/>
    <col min="3847" max="3847" width="9.9140625" style="544" bestFit="1" customWidth="1"/>
    <col min="3848" max="3848" width="9.6640625" style="544" bestFit="1" customWidth="1"/>
    <col min="3849" max="3849" width="10.5" style="544" bestFit="1" customWidth="1"/>
    <col min="3850" max="3850" width="9.9140625" style="544" bestFit="1" customWidth="1"/>
    <col min="3851" max="3851" width="9" style="544" bestFit="1"/>
    <col min="3852" max="3852" width="4.08203125" style="544" bestFit="1" customWidth="1"/>
    <col min="3853" max="3853" width="3.08203125" style="544" bestFit="1" customWidth="1"/>
    <col min="3854" max="3854" width="9" style="544" bestFit="1"/>
    <col min="3855" max="3855" width="11.9140625" style="544" bestFit="1" customWidth="1"/>
    <col min="3856" max="3856" width="9.9140625" style="544" bestFit="1" customWidth="1"/>
    <col min="3857" max="4096" width="9" style="544"/>
    <col min="4097" max="4097" width="8.4140625" style="544" customWidth="1"/>
    <col min="4098" max="4098" width="20.1640625" style="544" customWidth="1"/>
    <col min="4099" max="4099" width="4.58203125" style="544" customWidth="1"/>
    <col min="4100" max="4102" width="8" style="544" bestFit="1" customWidth="1"/>
    <col min="4103" max="4103" width="9.9140625" style="544" bestFit="1" customWidth="1"/>
    <col min="4104" max="4104" width="9.6640625" style="544" bestFit="1" customWidth="1"/>
    <col min="4105" max="4105" width="10.5" style="544" bestFit="1" customWidth="1"/>
    <col min="4106" max="4106" width="9.9140625" style="544" bestFit="1" customWidth="1"/>
    <col min="4107" max="4107" width="9" style="544" bestFit="1"/>
    <col min="4108" max="4108" width="4.08203125" style="544" bestFit="1" customWidth="1"/>
    <col min="4109" max="4109" width="3.08203125" style="544" bestFit="1" customWidth="1"/>
    <col min="4110" max="4110" width="9" style="544" bestFit="1"/>
    <col min="4111" max="4111" width="11.9140625" style="544" bestFit="1" customWidth="1"/>
    <col min="4112" max="4112" width="9.9140625" style="544" bestFit="1" customWidth="1"/>
    <col min="4113" max="4352" width="9" style="544"/>
    <col min="4353" max="4353" width="8.4140625" style="544" customWidth="1"/>
    <col min="4354" max="4354" width="20.1640625" style="544" customWidth="1"/>
    <col min="4355" max="4355" width="4.58203125" style="544" customWidth="1"/>
    <col min="4356" max="4358" width="8" style="544" bestFit="1" customWidth="1"/>
    <col min="4359" max="4359" width="9.9140625" style="544" bestFit="1" customWidth="1"/>
    <col min="4360" max="4360" width="9.6640625" style="544" bestFit="1" customWidth="1"/>
    <col min="4361" max="4361" width="10.5" style="544" bestFit="1" customWidth="1"/>
    <col min="4362" max="4362" width="9.9140625" style="544" bestFit="1" customWidth="1"/>
    <col min="4363" max="4363" width="9" style="544" bestFit="1"/>
    <col min="4364" max="4364" width="4.08203125" style="544" bestFit="1" customWidth="1"/>
    <col min="4365" max="4365" width="3.08203125" style="544" bestFit="1" customWidth="1"/>
    <col min="4366" max="4366" width="9" style="544" bestFit="1"/>
    <col min="4367" max="4367" width="11.9140625" style="544" bestFit="1" customWidth="1"/>
    <col min="4368" max="4368" width="9.9140625" style="544" bestFit="1" customWidth="1"/>
    <col min="4369" max="4608" width="9" style="544"/>
    <col min="4609" max="4609" width="8.4140625" style="544" customWidth="1"/>
    <col min="4610" max="4610" width="20.1640625" style="544" customWidth="1"/>
    <col min="4611" max="4611" width="4.58203125" style="544" customWidth="1"/>
    <col min="4612" max="4614" width="8" style="544" bestFit="1" customWidth="1"/>
    <col min="4615" max="4615" width="9.9140625" style="544" bestFit="1" customWidth="1"/>
    <col min="4616" max="4616" width="9.6640625" style="544" bestFit="1" customWidth="1"/>
    <col min="4617" max="4617" width="10.5" style="544" bestFit="1" customWidth="1"/>
    <col min="4618" max="4618" width="9.9140625" style="544" bestFit="1" customWidth="1"/>
    <col min="4619" max="4619" width="9" style="544" bestFit="1"/>
    <col min="4620" max="4620" width="4.08203125" style="544" bestFit="1" customWidth="1"/>
    <col min="4621" max="4621" width="3.08203125" style="544" bestFit="1" customWidth="1"/>
    <col min="4622" max="4622" width="9" style="544" bestFit="1"/>
    <col min="4623" max="4623" width="11.9140625" style="544" bestFit="1" customWidth="1"/>
    <col min="4624" max="4624" width="9.9140625" style="544" bestFit="1" customWidth="1"/>
    <col min="4625" max="4864" width="9" style="544"/>
    <col min="4865" max="4865" width="8.4140625" style="544" customWidth="1"/>
    <col min="4866" max="4866" width="20.1640625" style="544" customWidth="1"/>
    <col min="4867" max="4867" width="4.58203125" style="544" customWidth="1"/>
    <col min="4868" max="4870" width="8" style="544" bestFit="1" customWidth="1"/>
    <col min="4871" max="4871" width="9.9140625" style="544" bestFit="1" customWidth="1"/>
    <col min="4872" max="4872" width="9.6640625" style="544" bestFit="1" customWidth="1"/>
    <col min="4873" max="4873" width="10.5" style="544" bestFit="1" customWidth="1"/>
    <col min="4874" max="4874" width="9.9140625" style="544" bestFit="1" customWidth="1"/>
    <col min="4875" max="4875" width="9" style="544" bestFit="1"/>
    <col min="4876" max="4876" width="4.08203125" style="544" bestFit="1" customWidth="1"/>
    <col min="4877" max="4877" width="3.08203125" style="544" bestFit="1" customWidth="1"/>
    <col min="4878" max="4878" width="9" style="544" bestFit="1"/>
    <col min="4879" max="4879" width="11.9140625" style="544" bestFit="1" customWidth="1"/>
    <col min="4880" max="4880" width="9.9140625" style="544" bestFit="1" customWidth="1"/>
    <col min="4881" max="5120" width="9" style="544"/>
    <col min="5121" max="5121" width="8.4140625" style="544" customWidth="1"/>
    <col min="5122" max="5122" width="20.1640625" style="544" customWidth="1"/>
    <col min="5123" max="5123" width="4.58203125" style="544" customWidth="1"/>
    <col min="5124" max="5126" width="8" style="544" bestFit="1" customWidth="1"/>
    <col min="5127" max="5127" width="9.9140625" style="544" bestFit="1" customWidth="1"/>
    <col min="5128" max="5128" width="9.6640625" style="544" bestFit="1" customWidth="1"/>
    <col min="5129" max="5129" width="10.5" style="544" bestFit="1" customWidth="1"/>
    <col min="5130" max="5130" width="9.9140625" style="544" bestFit="1" customWidth="1"/>
    <col min="5131" max="5131" width="9" style="544" bestFit="1"/>
    <col min="5132" max="5132" width="4.08203125" style="544" bestFit="1" customWidth="1"/>
    <col min="5133" max="5133" width="3.08203125" style="544" bestFit="1" customWidth="1"/>
    <col min="5134" max="5134" width="9" style="544" bestFit="1"/>
    <col min="5135" max="5135" width="11.9140625" style="544" bestFit="1" customWidth="1"/>
    <col min="5136" max="5136" width="9.9140625" style="544" bestFit="1" customWidth="1"/>
    <col min="5137" max="5376" width="9" style="544"/>
    <col min="5377" max="5377" width="8.4140625" style="544" customWidth="1"/>
    <col min="5378" max="5378" width="20.1640625" style="544" customWidth="1"/>
    <col min="5379" max="5379" width="4.58203125" style="544" customWidth="1"/>
    <col min="5380" max="5382" width="8" style="544" bestFit="1" customWidth="1"/>
    <col min="5383" max="5383" width="9.9140625" style="544" bestFit="1" customWidth="1"/>
    <col min="5384" max="5384" width="9.6640625" style="544" bestFit="1" customWidth="1"/>
    <col min="5385" max="5385" width="10.5" style="544" bestFit="1" customWidth="1"/>
    <col min="5386" max="5386" width="9.9140625" style="544" bestFit="1" customWidth="1"/>
    <col min="5387" max="5387" width="9" style="544" bestFit="1"/>
    <col min="5388" max="5388" width="4.08203125" style="544" bestFit="1" customWidth="1"/>
    <col min="5389" max="5389" width="3.08203125" style="544" bestFit="1" customWidth="1"/>
    <col min="5390" max="5390" width="9" style="544" bestFit="1"/>
    <col min="5391" max="5391" width="11.9140625" style="544" bestFit="1" customWidth="1"/>
    <col min="5392" max="5392" width="9.9140625" style="544" bestFit="1" customWidth="1"/>
    <col min="5393" max="5632" width="9" style="544"/>
    <col min="5633" max="5633" width="8.4140625" style="544" customWidth="1"/>
    <col min="5634" max="5634" width="20.1640625" style="544" customWidth="1"/>
    <col min="5635" max="5635" width="4.58203125" style="544" customWidth="1"/>
    <col min="5636" max="5638" width="8" style="544" bestFit="1" customWidth="1"/>
    <col min="5639" max="5639" width="9.9140625" style="544" bestFit="1" customWidth="1"/>
    <col min="5640" max="5640" width="9.6640625" style="544" bestFit="1" customWidth="1"/>
    <col min="5641" max="5641" width="10.5" style="544" bestFit="1" customWidth="1"/>
    <col min="5642" max="5642" width="9.9140625" style="544" bestFit="1" customWidth="1"/>
    <col min="5643" max="5643" width="9" style="544" bestFit="1"/>
    <col min="5644" max="5644" width="4.08203125" style="544" bestFit="1" customWidth="1"/>
    <col min="5645" max="5645" width="3.08203125" style="544" bestFit="1" customWidth="1"/>
    <col min="5646" max="5646" width="9" style="544" bestFit="1"/>
    <col min="5647" max="5647" width="11.9140625" style="544" bestFit="1" customWidth="1"/>
    <col min="5648" max="5648" width="9.9140625" style="544" bestFit="1" customWidth="1"/>
    <col min="5649" max="5888" width="9" style="544"/>
    <col min="5889" max="5889" width="8.4140625" style="544" customWidth="1"/>
    <col min="5890" max="5890" width="20.1640625" style="544" customWidth="1"/>
    <col min="5891" max="5891" width="4.58203125" style="544" customWidth="1"/>
    <col min="5892" max="5894" width="8" style="544" bestFit="1" customWidth="1"/>
    <col min="5895" max="5895" width="9.9140625" style="544" bestFit="1" customWidth="1"/>
    <col min="5896" max="5896" width="9.6640625" style="544" bestFit="1" customWidth="1"/>
    <col min="5897" max="5897" width="10.5" style="544" bestFit="1" customWidth="1"/>
    <col min="5898" max="5898" width="9.9140625" style="544" bestFit="1" customWidth="1"/>
    <col min="5899" max="5899" width="9" style="544" bestFit="1"/>
    <col min="5900" max="5900" width="4.08203125" style="544" bestFit="1" customWidth="1"/>
    <col min="5901" max="5901" width="3.08203125" style="544" bestFit="1" customWidth="1"/>
    <col min="5902" max="5902" width="9" style="544" bestFit="1"/>
    <col min="5903" max="5903" width="11.9140625" style="544" bestFit="1" customWidth="1"/>
    <col min="5904" max="5904" width="9.9140625" style="544" bestFit="1" customWidth="1"/>
    <col min="5905" max="6144" width="9" style="544"/>
    <col min="6145" max="6145" width="8.4140625" style="544" customWidth="1"/>
    <col min="6146" max="6146" width="20.1640625" style="544" customWidth="1"/>
    <col min="6147" max="6147" width="4.58203125" style="544" customWidth="1"/>
    <col min="6148" max="6150" width="8" style="544" bestFit="1" customWidth="1"/>
    <col min="6151" max="6151" width="9.9140625" style="544" bestFit="1" customWidth="1"/>
    <col min="6152" max="6152" width="9.6640625" style="544" bestFit="1" customWidth="1"/>
    <col min="6153" max="6153" width="10.5" style="544" bestFit="1" customWidth="1"/>
    <col min="6154" max="6154" width="9.9140625" style="544" bestFit="1" customWidth="1"/>
    <col min="6155" max="6155" width="9" style="544" bestFit="1"/>
    <col min="6156" max="6156" width="4.08203125" style="544" bestFit="1" customWidth="1"/>
    <col min="6157" max="6157" width="3.08203125" style="544" bestFit="1" customWidth="1"/>
    <col min="6158" max="6158" width="9" style="544" bestFit="1"/>
    <col min="6159" max="6159" width="11.9140625" style="544" bestFit="1" customWidth="1"/>
    <col min="6160" max="6160" width="9.9140625" style="544" bestFit="1" customWidth="1"/>
    <col min="6161" max="6400" width="9" style="544"/>
    <col min="6401" max="6401" width="8.4140625" style="544" customWidth="1"/>
    <col min="6402" max="6402" width="20.1640625" style="544" customWidth="1"/>
    <col min="6403" max="6403" width="4.58203125" style="544" customWidth="1"/>
    <col min="6404" max="6406" width="8" style="544" bestFit="1" customWidth="1"/>
    <col min="6407" max="6407" width="9.9140625" style="544" bestFit="1" customWidth="1"/>
    <col min="6408" max="6408" width="9.6640625" style="544" bestFit="1" customWidth="1"/>
    <col min="6409" max="6409" width="10.5" style="544" bestFit="1" customWidth="1"/>
    <col min="6410" max="6410" width="9.9140625" style="544" bestFit="1" customWidth="1"/>
    <col min="6411" max="6411" width="9" style="544" bestFit="1"/>
    <col min="6412" max="6412" width="4.08203125" style="544" bestFit="1" customWidth="1"/>
    <col min="6413" max="6413" width="3.08203125" style="544" bestFit="1" customWidth="1"/>
    <col min="6414" max="6414" width="9" style="544" bestFit="1"/>
    <col min="6415" max="6415" width="11.9140625" style="544" bestFit="1" customWidth="1"/>
    <col min="6416" max="6416" width="9.9140625" style="544" bestFit="1" customWidth="1"/>
    <col min="6417" max="6656" width="9" style="544"/>
    <col min="6657" max="6657" width="8.4140625" style="544" customWidth="1"/>
    <col min="6658" max="6658" width="20.1640625" style="544" customWidth="1"/>
    <col min="6659" max="6659" width="4.58203125" style="544" customWidth="1"/>
    <col min="6660" max="6662" width="8" style="544" bestFit="1" customWidth="1"/>
    <col min="6663" max="6663" width="9.9140625" style="544" bestFit="1" customWidth="1"/>
    <col min="6664" max="6664" width="9.6640625" style="544" bestFit="1" customWidth="1"/>
    <col min="6665" max="6665" width="10.5" style="544" bestFit="1" customWidth="1"/>
    <col min="6666" max="6666" width="9.9140625" style="544" bestFit="1" customWidth="1"/>
    <col min="6667" max="6667" width="9" style="544" bestFit="1"/>
    <col min="6668" max="6668" width="4.08203125" style="544" bestFit="1" customWidth="1"/>
    <col min="6669" max="6669" width="3.08203125" style="544" bestFit="1" customWidth="1"/>
    <col min="6670" max="6670" width="9" style="544" bestFit="1"/>
    <col min="6671" max="6671" width="11.9140625" style="544" bestFit="1" customWidth="1"/>
    <col min="6672" max="6672" width="9.9140625" style="544" bestFit="1" customWidth="1"/>
    <col min="6673" max="6912" width="9" style="544"/>
    <col min="6913" max="6913" width="8.4140625" style="544" customWidth="1"/>
    <col min="6914" max="6914" width="20.1640625" style="544" customWidth="1"/>
    <col min="6915" max="6915" width="4.58203125" style="544" customWidth="1"/>
    <col min="6916" max="6918" width="8" style="544" bestFit="1" customWidth="1"/>
    <col min="6919" max="6919" width="9.9140625" style="544" bestFit="1" customWidth="1"/>
    <col min="6920" max="6920" width="9.6640625" style="544" bestFit="1" customWidth="1"/>
    <col min="6921" max="6921" width="10.5" style="544" bestFit="1" customWidth="1"/>
    <col min="6922" max="6922" width="9.9140625" style="544" bestFit="1" customWidth="1"/>
    <col min="6923" max="6923" width="9" style="544" bestFit="1"/>
    <col min="6924" max="6924" width="4.08203125" style="544" bestFit="1" customWidth="1"/>
    <col min="6925" max="6925" width="3.08203125" style="544" bestFit="1" customWidth="1"/>
    <col min="6926" max="6926" width="9" style="544" bestFit="1"/>
    <col min="6927" max="6927" width="11.9140625" style="544" bestFit="1" customWidth="1"/>
    <col min="6928" max="6928" width="9.9140625" style="544" bestFit="1" customWidth="1"/>
    <col min="6929" max="7168" width="9" style="544"/>
    <col min="7169" max="7169" width="8.4140625" style="544" customWidth="1"/>
    <col min="7170" max="7170" width="20.1640625" style="544" customWidth="1"/>
    <col min="7171" max="7171" width="4.58203125" style="544" customWidth="1"/>
    <col min="7172" max="7174" width="8" style="544" bestFit="1" customWidth="1"/>
    <col min="7175" max="7175" width="9.9140625" style="544" bestFit="1" customWidth="1"/>
    <col min="7176" max="7176" width="9.6640625" style="544" bestFit="1" customWidth="1"/>
    <col min="7177" max="7177" width="10.5" style="544" bestFit="1" customWidth="1"/>
    <col min="7178" max="7178" width="9.9140625" style="544" bestFit="1" customWidth="1"/>
    <col min="7179" max="7179" width="9" style="544" bestFit="1"/>
    <col min="7180" max="7180" width="4.08203125" style="544" bestFit="1" customWidth="1"/>
    <col min="7181" max="7181" width="3.08203125" style="544" bestFit="1" customWidth="1"/>
    <col min="7182" max="7182" width="9" style="544" bestFit="1"/>
    <col min="7183" max="7183" width="11.9140625" style="544" bestFit="1" customWidth="1"/>
    <col min="7184" max="7184" width="9.9140625" style="544" bestFit="1" customWidth="1"/>
    <col min="7185" max="7424" width="9" style="544"/>
    <col min="7425" max="7425" width="8.4140625" style="544" customWidth="1"/>
    <col min="7426" max="7426" width="20.1640625" style="544" customWidth="1"/>
    <col min="7427" max="7427" width="4.58203125" style="544" customWidth="1"/>
    <col min="7428" max="7430" width="8" style="544" bestFit="1" customWidth="1"/>
    <col min="7431" max="7431" width="9.9140625" style="544" bestFit="1" customWidth="1"/>
    <col min="7432" max="7432" width="9.6640625" style="544" bestFit="1" customWidth="1"/>
    <col min="7433" max="7433" width="10.5" style="544" bestFit="1" customWidth="1"/>
    <col min="7434" max="7434" width="9.9140625" style="544" bestFit="1" customWidth="1"/>
    <col min="7435" max="7435" width="9" style="544" bestFit="1"/>
    <col min="7436" max="7436" width="4.08203125" style="544" bestFit="1" customWidth="1"/>
    <col min="7437" max="7437" width="3.08203125" style="544" bestFit="1" customWidth="1"/>
    <col min="7438" max="7438" width="9" style="544" bestFit="1"/>
    <col min="7439" max="7439" width="11.9140625" style="544" bestFit="1" customWidth="1"/>
    <col min="7440" max="7440" width="9.9140625" style="544" bestFit="1" customWidth="1"/>
    <col min="7441" max="7680" width="9" style="544"/>
    <col min="7681" max="7681" width="8.4140625" style="544" customWidth="1"/>
    <col min="7682" max="7682" width="20.1640625" style="544" customWidth="1"/>
    <col min="7683" max="7683" width="4.58203125" style="544" customWidth="1"/>
    <col min="7684" max="7686" width="8" style="544" bestFit="1" customWidth="1"/>
    <col min="7687" max="7687" width="9.9140625" style="544" bestFit="1" customWidth="1"/>
    <col min="7688" max="7688" width="9.6640625" style="544" bestFit="1" customWidth="1"/>
    <col min="7689" max="7689" width="10.5" style="544" bestFit="1" customWidth="1"/>
    <col min="7690" max="7690" width="9.9140625" style="544" bestFit="1" customWidth="1"/>
    <col min="7691" max="7691" width="9" style="544" bestFit="1"/>
    <col min="7692" max="7692" width="4.08203125" style="544" bestFit="1" customWidth="1"/>
    <col min="7693" max="7693" width="3.08203125" style="544" bestFit="1" customWidth="1"/>
    <col min="7694" max="7694" width="9" style="544" bestFit="1"/>
    <col min="7695" max="7695" width="11.9140625" style="544" bestFit="1" customWidth="1"/>
    <col min="7696" max="7696" width="9.9140625" style="544" bestFit="1" customWidth="1"/>
    <col min="7697" max="7936" width="9" style="544"/>
    <col min="7937" max="7937" width="8.4140625" style="544" customWidth="1"/>
    <col min="7938" max="7938" width="20.1640625" style="544" customWidth="1"/>
    <col min="7939" max="7939" width="4.58203125" style="544" customWidth="1"/>
    <col min="7940" max="7942" width="8" style="544" bestFit="1" customWidth="1"/>
    <col min="7943" max="7943" width="9.9140625" style="544" bestFit="1" customWidth="1"/>
    <col min="7944" max="7944" width="9.6640625" style="544" bestFit="1" customWidth="1"/>
    <col min="7945" max="7945" width="10.5" style="544" bestFit="1" customWidth="1"/>
    <col min="7946" max="7946" width="9.9140625" style="544" bestFit="1" customWidth="1"/>
    <col min="7947" max="7947" width="9" style="544" bestFit="1"/>
    <col min="7948" max="7948" width="4.08203125" style="544" bestFit="1" customWidth="1"/>
    <col min="7949" max="7949" width="3.08203125" style="544" bestFit="1" customWidth="1"/>
    <col min="7950" max="7950" width="9" style="544" bestFit="1"/>
    <col min="7951" max="7951" width="11.9140625" style="544" bestFit="1" customWidth="1"/>
    <col min="7952" max="7952" width="9.9140625" style="544" bestFit="1" customWidth="1"/>
    <col min="7953" max="8192" width="9" style="544"/>
    <col min="8193" max="8193" width="8.4140625" style="544" customWidth="1"/>
    <col min="8194" max="8194" width="20.1640625" style="544" customWidth="1"/>
    <col min="8195" max="8195" width="4.58203125" style="544" customWidth="1"/>
    <col min="8196" max="8198" width="8" style="544" bestFit="1" customWidth="1"/>
    <col min="8199" max="8199" width="9.9140625" style="544" bestFit="1" customWidth="1"/>
    <col min="8200" max="8200" width="9.6640625" style="544" bestFit="1" customWidth="1"/>
    <col min="8201" max="8201" width="10.5" style="544" bestFit="1" customWidth="1"/>
    <col min="8202" max="8202" width="9.9140625" style="544" bestFit="1" customWidth="1"/>
    <col min="8203" max="8203" width="9" style="544" bestFit="1"/>
    <col min="8204" max="8204" width="4.08203125" style="544" bestFit="1" customWidth="1"/>
    <col min="8205" max="8205" width="3.08203125" style="544" bestFit="1" customWidth="1"/>
    <col min="8206" max="8206" width="9" style="544" bestFit="1"/>
    <col min="8207" max="8207" width="11.9140625" style="544" bestFit="1" customWidth="1"/>
    <col min="8208" max="8208" width="9.9140625" style="544" bestFit="1" customWidth="1"/>
    <col min="8209" max="8448" width="9" style="544"/>
    <col min="8449" max="8449" width="8.4140625" style="544" customWidth="1"/>
    <col min="8450" max="8450" width="20.1640625" style="544" customWidth="1"/>
    <col min="8451" max="8451" width="4.58203125" style="544" customWidth="1"/>
    <col min="8452" max="8454" width="8" style="544" bestFit="1" customWidth="1"/>
    <col min="8455" max="8455" width="9.9140625" style="544" bestFit="1" customWidth="1"/>
    <col min="8456" max="8456" width="9.6640625" style="544" bestFit="1" customWidth="1"/>
    <col min="8457" max="8457" width="10.5" style="544" bestFit="1" customWidth="1"/>
    <col min="8458" max="8458" width="9.9140625" style="544" bestFit="1" customWidth="1"/>
    <col min="8459" max="8459" width="9" style="544" bestFit="1"/>
    <col min="8460" max="8460" width="4.08203125" style="544" bestFit="1" customWidth="1"/>
    <col min="8461" max="8461" width="3.08203125" style="544" bestFit="1" customWidth="1"/>
    <col min="8462" max="8462" width="9" style="544" bestFit="1"/>
    <col min="8463" max="8463" width="11.9140625" style="544" bestFit="1" customWidth="1"/>
    <col min="8464" max="8464" width="9.9140625" style="544" bestFit="1" customWidth="1"/>
    <col min="8465" max="8704" width="9" style="544"/>
    <col min="8705" max="8705" width="8.4140625" style="544" customWidth="1"/>
    <col min="8706" max="8706" width="20.1640625" style="544" customWidth="1"/>
    <col min="8707" max="8707" width="4.58203125" style="544" customWidth="1"/>
    <col min="8708" max="8710" width="8" style="544" bestFit="1" customWidth="1"/>
    <col min="8711" max="8711" width="9.9140625" style="544" bestFit="1" customWidth="1"/>
    <col min="8712" max="8712" width="9.6640625" style="544" bestFit="1" customWidth="1"/>
    <col min="8713" max="8713" width="10.5" style="544" bestFit="1" customWidth="1"/>
    <col min="8714" max="8714" width="9.9140625" style="544" bestFit="1" customWidth="1"/>
    <col min="8715" max="8715" width="9" style="544" bestFit="1"/>
    <col min="8716" max="8716" width="4.08203125" style="544" bestFit="1" customWidth="1"/>
    <col min="8717" max="8717" width="3.08203125" style="544" bestFit="1" customWidth="1"/>
    <col min="8718" max="8718" width="9" style="544" bestFit="1"/>
    <col min="8719" max="8719" width="11.9140625" style="544" bestFit="1" customWidth="1"/>
    <col min="8720" max="8720" width="9.9140625" style="544" bestFit="1" customWidth="1"/>
    <col min="8721" max="8960" width="9" style="544"/>
    <col min="8961" max="8961" width="8.4140625" style="544" customWidth="1"/>
    <col min="8962" max="8962" width="20.1640625" style="544" customWidth="1"/>
    <col min="8963" max="8963" width="4.58203125" style="544" customWidth="1"/>
    <col min="8964" max="8966" width="8" style="544" bestFit="1" customWidth="1"/>
    <col min="8967" max="8967" width="9.9140625" style="544" bestFit="1" customWidth="1"/>
    <col min="8968" max="8968" width="9.6640625" style="544" bestFit="1" customWidth="1"/>
    <col min="8969" max="8969" width="10.5" style="544" bestFit="1" customWidth="1"/>
    <col min="8970" max="8970" width="9.9140625" style="544" bestFit="1" customWidth="1"/>
    <col min="8971" max="8971" width="9" style="544" bestFit="1"/>
    <col min="8972" max="8972" width="4.08203125" style="544" bestFit="1" customWidth="1"/>
    <col min="8973" max="8973" width="3.08203125" style="544" bestFit="1" customWidth="1"/>
    <col min="8974" max="8974" width="9" style="544" bestFit="1"/>
    <col min="8975" max="8975" width="11.9140625" style="544" bestFit="1" customWidth="1"/>
    <col min="8976" max="8976" width="9.9140625" style="544" bestFit="1" customWidth="1"/>
    <col min="8977" max="9216" width="9" style="544"/>
    <col min="9217" max="9217" width="8.4140625" style="544" customWidth="1"/>
    <col min="9218" max="9218" width="20.1640625" style="544" customWidth="1"/>
    <col min="9219" max="9219" width="4.58203125" style="544" customWidth="1"/>
    <col min="9220" max="9222" width="8" style="544" bestFit="1" customWidth="1"/>
    <col min="9223" max="9223" width="9.9140625" style="544" bestFit="1" customWidth="1"/>
    <col min="9224" max="9224" width="9.6640625" style="544" bestFit="1" customWidth="1"/>
    <col min="9225" max="9225" width="10.5" style="544" bestFit="1" customWidth="1"/>
    <col min="9226" max="9226" width="9.9140625" style="544" bestFit="1" customWidth="1"/>
    <col min="9227" max="9227" width="9" style="544" bestFit="1"/>
    <col min="9228" max="9228" width="4.08203125" style="544" bestFit="1" customWidth="1"/>
    <col min="9229" max="9229" width="3.08203125" style="544" bestFit="1" customWidth="1"/>
    <col min="9230" max="9230" width="9" style="544" bestFit="1"/>
    <col min="9231" max="9231" width="11.9140625" style="544" bestFit="1" customWidth="1"/>
    <col min="9232" max="9232" width="9.9140625" style="544" bestFit="1" customWidth="1"/>
    <col min="9233" max="9472" width="9" style="544"/>
    <col min="9473" max="9473" width="8.4140625" style="544" customWidth="1"/>
    <col min="9474" max="9474" width="20.1640625" style="544" customWidth="1"/>
    <col min="9475" max="9475" width="4.58203125" style="544" customWidth="1"/>
    <col min="9476" max="9478" width="8" style="544" bestFit="1" customWidth="1"/>
    <col min="9479" max="9479" width="9.9140625" style="544" bestFit="1" customWidth="1"/>
    <col min="9480" max="9480" width="9.6640625" style="544" bestFit="1" customWidth="1"/>
    <col min="9481" max="9481" width="10.5" style="544" bestFit="1" customWidth="1"/>
    <col min="9482" max="9482" width="9.9140625" style="544" bestFit="1" customWidth="1"/>
    <col min="9483" max="9483" width="9" style="544" bestFit="1"/>
    <col min="9484" max="9484" width="4.08203125" style="544" bestFit="1" customWidth="1"/>
    <col min="9485" max="9485" width="3.08203125" style="544" bestFit="1" customWidth="1"/>
    <col min="9486" max="9486" width="9" style="544" bestFit="1"/>
    <col min="9487" max="9487" width="11.9140625" style="544" bestFit="1" customWidth="1"/>
    <col min="9488" max="9488" width="9.9140625" style="544" bestFit="1" customWidth="1"/>
    <col min="9489" max="9728" width="9" style="544"/>
    <col min="9729" max="9729" width="8.4140625" style="544" customWidth="1"/>
    <col min="9730" max="9730" width="20.1640625" style="544" customWidth="1"/>
    <col min="9731" max="9731" width="4.58203125" style="544" customWidth="1"/>
    <col min="9732" max="9734" width="8" style="544" bestFit="1" customWidth="1"/>
    <col min="9735" max="9735" width="9.9140625" style="544" bestFit="1" customWidth="1"/>
    <col min="9736" max="9736" width="9.6640625" style="544" bestFit="1" customWidth="1"/>
    <col min="9737" max="9737" width="10.5" style="544" bestFit="1" customWidth="1"/>
    <col min="9738" max="9738" width="9.9140625" style="544" bestFit="1" customWidth="1"/>
    <col min="9739" max="9739" width="9" style="544" bestFit="1"/>
    <col min="9740" max="9740" width="4.08203125" style="544" bestFit="1" customWidth="1"/>
    <col min="9741" max="9741" width="3.08203125" style="544" bestFit="1" customWidth="1"/>
    <col min="9742" max="9742" width="9" style="544" bestFit="1"/>
    <col min="9743" max="9743" width="11.9140625" style="544" bestFit="1" customWidth="1"/>
    <col min="9744" max="9744" width="9.9140625" style="544" bestFit="1" customWidth="1"/>
    <col min="9745" max="9984" width="9" style="544"/>
    <col min="9985" max="9985" width="8.4140625" style="544" customWidth="1"/>
    <col min="9986" max="9986" width="20.1640625" style="544" customWidth="1"/>
    <col min="9987" max="9987" width="4.58203125" style="544" customWidth="1"/>
    <col min="9988" max="9990" width="8" style="544" bestFit="1" customWidth="1"/>
    <col min="9991" max="9991" width="9.9140625" style="544" bestFit="1" customWidth="1"/>
    <col min="9992" max="9992" width="9.6640625" style="544" bestFit="1" customWidth="1"/>
    <col min="9993" max="9993" width="10.5" style="544" bestFit="1" customWidth="1"/>
    <col min="9994" max="9994" width="9.9140625" style="544" bestFit="1" customWidth="1"/>
    <col min="9995" max="9995" width="9" style="544" bestFit="1"/>
    <col min="9996" max="9996" width="4.08203125" style="544" bestFit="1" customWidth="1"/>
    <col min="9997" max="9997" width="3.08203125" style="544" bestFit="1" customWidth="1"/>
    <col min="9998" max="9998" width="9" style="544" bestFit="1"/>
    <col min="9999" max="9999" width="11.9140625" style="544" bestFit="1" customWidth="1"/>
    <col min="10000" max="10000" width="9.9140625" style="544" bestFit="1" customWidth="1"/>
    <col min="10001" max="10240" width="9" style="544"/>
    <col min="10241" max="10241" width="8.4140625" style="544" customWidth="1"/>
    <col min="10242" max="10242" width="20.1640625" style="544" customWidth="1"/>
    <col min="10243" max="10243" width="4.58203125" style="544" customWidth="1"/>
    <col min="10244" max="10246" width="8" style="544" bestFit="1" customWidth="1"/>
    <col min="10247" max="10247" width="9.9140625" style="544" bestFit="1" customWidth="1"/>
    <col min="10248" max="10248" width="9.6640625" style="544" bestFit="1" customWidth="1"/>
    <col min="10249" max="10249" width="10.5" style="544" bestFit="1" customWidth="1"/>
    <col min="10250" max="10250" width="9.9140625" style="544" bestFit="1" customWidth="1"/>
    <col min="10251" max="10251" width="9" style="544" bestFit="1"/>
    <col min="10252" max="10252" width="4.08203125" style="544" bestFit="1" customWidth="1"/>
    <col min="10253" max="10253" width="3.08203125" style="544" bestFit="1" customWidth="1"/>
    <col min="10254" max="10254" width="9" style="544" bestFit="1"/>
    <col min="10255" max="10255" width="11.9140625" style="544" bestFit="1" customWidth="1"/>
    <col min="10256" max="10256" width="9.9140625" style="544" bestFit="1" customWidth="1"/>
    <col min="10257" max="10496" width="9" style="544"/>
    <col min="10497" max="10497" width="8.4140625" style="544" customWidth="1"/>
    <col min="10498" max="10498" width="20.1640625" style="544" customWidth="1"/>
    <col min="10499" max="10499" width="4.58203125" style="544" customWidth="1"/>
    <col min="10500" max="10502" width="8" style="544" bestFit="1" customWidth="1"/>
    <col min="10503" max="10503" width="9.9140625" style="544" bestFit="1" customWidth="1"/>
    <col min="10504" max="10504" width="9.6640625" style="544" bestFit="1" customWidth="1"/>
    <col min="10505" max="10505" width="10.5" style="544" bestFit="1" customWidth="1"/>
    <col min="10506" max="10506" width="9.9140625" style="544" bestFit="1" customWidth="1"/>
    <col min="10507" max="10507" width="9" style="544" bestFit="1"/>
    <col min="10508" max="10508" width="4.08203125" style="544" bestFit="1" customWidth="1"/>
    <col min="10509" max="10509" width="3.08203125" style="544" bestFit="1" customWidth="1"/>
    <col min="10510" max="10510" width="9" style="544" bestFit="1"/>
    <col min="10511" max="10511" width="11.9140625" style="544" bestFit="1" customWidth="1"/>
    <col min="10512" max="10512" width="9.9140625" style="544" bestFit="1" customWidth="1"/>
    <col min="10513" max="10752" width="9" style="544"/>
    <col min="10753" max="10753" width="8.4140625" style="544" customWidth="1"/>
    <col min="10754" max="10754" width="20.1640625" style="544" customWidth="1"/>
    <col min="10755" max="10755" width="4.58203125" style="544" customWidth="1"/>
    <col min="10756" max="10758" width="8" style="544" bestFit="1" customWidth="1"/>
    <col min="10759" max="10759" width="9.9140625" style="544" bestFit="1" customWidth="1"/>
    <col min="10760" max="10760" width="9.6640625" style="544" bestFit="1" customWidth="1"/>
    <col min="10761" max="10761" width="10.5" style="544" bestFit="1" customWidth="1"/>
    <col min="10762" max="10762" width="9.9140625" style="544" bestFit="1" customWidth="1"/>
    <col min="10763" max="10763" width="9" style="544" bestFit="1"/>
    <col min="10764" max="10764" width="4.08203125" style="544" bestFit="1" customWidth="1"/>
    <col min="10765" max="10765" width="3.08203125" style="544" bestFit="1" customWidth="1"/>
    <col min="10766" max="10766" width="9" style="544" bestFit="1"/>
    <col min="10767" max="10767" width="11.9140625" style="544" bestFit="1" customWidth="1"/>
    <col min="10768" max="10768" width="9.9140625" style="544" bestFit="1" customWidth="1"/>
    <col min="10769" max="11008" width="9" style="544"/>
    <col min="11009" max="11009" width="8.4140625" style="544" customWidth="1"/>
    <col min="11010" max="11010" width="20.1640625" style="544" customWidth="1"/>
    <col min="11011" max="11011" width="4.58203125" style="544" customWidth="1"/>
    <col min="11012" max="11014" width="8" style="544" bestFit="1" customWidth="1"/>
    <col min="11015" max="11015" width="9.9140625" style="544" bestFit="1" customWidth="1"/>
    <col min="11016" max="11016" width="9.6640625" style="544" bestFit="1" customWidth="1"/>
    <col min="11017" max="11017" width="10.5" style="544" bestFit="1" customWidth="1"/>
    <col min="11018" max="11018" width="9.9140625" style="544" bestFit="1" customWidth="1"/>
    <col min="11019" max="11019" width="9" style="544" bestFit="1"/>
    <col min="11020" max="11020" width="4.08203125" style="544" bestFit="1" customWidth="1"/>
    <col min="11021" max="11021" width="3.08203125" style="544" bestFit="1" customWidth="1"/>
    <col min="11022" max="11022" width="9" style="544" bestFit="1"/>
    <col min="11023" max="11023" width="11.9140625" style="544" bestFit="1" customWidth="1"/>
    <col min="11024" max="11024" width="9.9140625" style="544" bestFit="1" customWidth="1"/>
    <col min="11025" max="11264" width="9" style="544"/>
    <col min="11265" max="11265" width="8.4140625" style="544" customWidth="1"/>
    <col min="11266" max="11266" width="20.1640625" style="544" customWidth="1"/>
    <col min="11267" max="11267" width="4.58203125" style="544" customWidth="1"/>
    <col min="11268" max="11270" width="8" style="544" bestFit="1" customWidth="1"/>
    <col min="11271" max="11271" width="9.9140625" style="544" bestFit="1" customWidth="1"/>
    <col min="11272" max="11272" width="9.6640625" style="544" bestFit="1" customWidth="1"/>
    <col min="11273" max="11273" width="10.5" style="544" bestFit="1" customWidth="1"/>
    <col min="11274" max="11274" width="9.9140625" style="544" bestFit="1" customWidth="1"/>
    <col min="11275" max="11275" width="9" style="544" bestFit="1"/>
    <col min="11276" max="11276" width="4.08203125" style="544" bestFit="1" customWidth="1"/>
    <col min="11277" max="11277" width="3.08203125" style="544" bestFit="1" customWidth="1"/>
    <col min="11278" max="11278" width="9" style="544" bestFit="1"/>
    <col min="11279" max="11279" width="11.9140625" style="544" bestFit="1" customWidth="1"/>
    <col min="11280" max="11280" width="9.9140625" style="544" bestFit="1" customWidth="1"/>
    <col min="11281" max="11520" width="9" style="544"/>
    <col min="11521" max="11521" width="8.4140625" style="544" customWidth="1"/>
    <col min="11522" max="11522" width="20.1640625" style="544" customWidth="1"/>
    <col min="11523" max="11523" width="4.58203125" style="544" customWidth="1"/>
    <col min="11524" max="11526" width="8" style="544" bestFit="1" customWidth="1"/>
    <col min="11527" max="11527" width="9.9140625" style="544" bestFit="1" customWidth="1"/>
    <col min="11528" max="11528" width="9.6640625" style="544" bestFit="1" customWidth="1"/>
    <col min="11529" max="11529" width="10.5" style="544" bestFit="1" customWidth="1"/>
    <col min="11530" max="11530" width="9.9140625" style="544" bestFit="1" customWidth="1"/>
    <col min="11531" max="11531" width="9" style="544" bestFit="1"/>
    <col min="11532" max="11532" width="4.08203125" style="544" bestFit="1" customWidth="1"/>
    <col min="11533" max="11533" width="3.08203125" style="544" bestFit="1" customWidth="1"/>
    <col min="11534" max="11534" width="9" style="544" bestFit="1"/>
    <col min="11535" max="11535" width="11.9140625" style="544" bestFit="1" customWidth="1"/>
    <col min="11536" max="11536" width="9.9140625" style="544" bestFit="1" customWidth="1"/>
    <col min="11537" max="11776" width="9" style="544"/>
    <col min="11777" max="11777" width="8.4140625" style="544" customWidth="1"/>
    <col min="11778" max="11778" width="20.1640625" style="544" customWidth="1"/>
    <col min="11779" max="11779" width="4.58203125" style="544" customWidth="1"/>
    <col min="11780" max="11782" width="8" style="544" bestFit="1" customWidth="1"/>
    <col min="11783" max="11783" width="9.9140625" style="544" bestFit="1" customWidth="1"/>
    <col min="11784" max="11784" width="9.6640625" style="544" bestFit="1" customWidth="1"/>
    <col min="11785" max="11785" width="10.5" style="544" bestFit="1" customWidth="1"/>
    <col min="11786" max="11786" width="9.9140625" style="544" bestFit="1" customWidth="1"/>
    <col min="11787" max="11787" width="9" style="544" bestFit="1"/>
    <col min="11788" max="11788" width="4.08203125" style="544" bestFit="1" customWidth="1"/>
    <col min="11789" max="11789" width="3.08203125" style="544" bestFit="1" customWidth="1"/>
    <col min="11790" max="11790" width="9" style="544" bestFit="1"/>
    <col min="11791" max="11791" width="11.9140625" style="544" bestFit="1" customWidth="1"/>
    <col min="11792" max="11792" width="9.9140625" style="544" bestFit="1" customWidth="1"/>
    <col min="11793" max="12032" width="9" style="544"/>
    <col min="12033" max="12033" width="8.4140625" style="544" customWidth="1"/>
    <col min="12034" max="12034" width="20.1640625" style="544" customWidth="1"/>
    <col min="12035" max="12035" width="4.58203125" style="544" customWidth="1"/>
    <col min="12036" max="12038" width="8" style="544" bestFit="1" customWidth="1"/>
    <col min="12039" max="12039" width="9.9140625" style="544" bestFit="1" customWidth="1"/>
    <col min="12040" max="12040" width="9.6640625" style="544" bestFit="1" customWidth="1"/>
    <col min="12041" max="12041" width="10.5" style="544" bestFit="1" customWidth="1"/>
    <col min="12042" max="12042" width="9.9140625" style="544" bestFit="1" customWidth="1"/>
    <col min="12043" max="12043" width="9" style="544" bestFit="1"/>
    <col min="12044" max="12044" width="4.08203125" style="544" bestFit="1" customWidth="1"/>
    <col min="12045" max="12045" width="3.08203125" style="544" bestFit="1" customWidth="1"/>
    <col min="12046" max="12046" width="9" style="544" bestFit="1"/>
    <col min="12047" max="12047" width="11.9140625" style="544" bestFit="1" customWidth="1"/>
    <col min="12048" max="12048" width="9.9140625" style="544" bestFit="1" customWidth="1"/>
    <col min="12049" max="12288" width="9" style="544"/>
    <col min="12289" max="12289" width="8.4140625" style="544" customWidth="1"/>
    <col min="12290" max="12290" width="20.1640625" style="544" customWidth="1"/>
    <col min="12291" max="12291" width="4.58203125" style="544" customWidth="1"/>
    <col min="12292" max="12294" width="8" style="544" bestFit="1" customWidth="1"/>
    <col min="12295" max="12295" width="9.9140625" style="544" bestFit="1" customWidth="1"/>
    <col min="12296" max="12296" width="9.6640625" style="544" bestFit="1" customWidth="1"/>
    <col min="12297" max="12297" width="10.5" style="544" bestFit="1" customWidth="1"/>
    <col min="12298" max="12298" width="9.9140625" style="544" bestFit="1" customWidth="1"/>
    <col min="12299" max="12299" width="9" style="544" bestFit="1"/>
    <col min="12300" max="12300" width="4.08203125" style="544" bestFit="1" customWidth="1"/>
    <col min="12301" max="12301" width="3.08203125" style="544" bestFit="1" customWidth="1"/>
    <col min="12302" max="12302" width="9" style="544" bestFit="1"/>
    <col min="12303" max="12303" width="11.9140625" style="544" bestFit="1" customWidth="1"/>
    <col min="12304" max="12304" width="9.9140625" style="544" bestFit="1" customWidth="1"/>
    <col min="12305" max="12544" width="9" style="544"/>
    <col min="12545" max="12545" width="8.4140625" style="544" customWidth="1"/>
    <col min="12546" max="12546" width="20.1640625" style="544" customWidth="1"/>
    <col min="12547" max="12547" width="4.58203125" style="544" customWidth="1"/>
    <col min="12548" max="12550" width="8" style="544" bestFit="1" customWidth="1"/>
    <col min="12551" max="12551" width="9.9140625" style="544" bestFit="1" customWidth="1"/>
    <col min="12552" max="12552" width="9.6640625" style="544" bestFit="1" customWidth="1"/>
    <col min="12553" max="12553" width="10.5" style="544" bestFit="1" customWidth="1"/>
    <col min="12554" max="12554" width="9.9140625" style="544" bestFit="1" customWidth="1"/>
    <col min="12555" max="12555" width="9" style="544" bestFit="1"/>
    <col min="12556" max="12556" width="4.08203125" style="544" bestFit="1" customWidth="1"/>
    <col min="12557" max="12557" width="3.08203125" style="544" bestFit="1" customWidth="1"/>
    <col min="12558" max="12558" width="9" style="544" bestFit="1"/>
    <col min="12559" max="12559" width="11.9140625" style="544" bestFit="1" customWidth="1"/>
    <col min="12560" max="12560" width="9.9140625" style="544" bestFit="1" customWidth="1"/>
    <col min="12561" max="12800" width="9" style="544"/>
    <col min="12801" max="12801" width="8.4140625" style="544" customWidth="1"/>
    <col min="12802" max="12802" width="20.1640625" style="544" customWidth="1"/>
    <col min="12803" max="12803" width="4.58203125" style="544" customWidth="1"/>
    <col min="12804" max="12806" width="8" style="544" bestFit="1" customWidth="1"/>
    <col min="12807" max="12807" width="9.9140625" style="544" bestFit="1" customWidth="1"/>
    <col min="12808" max="12808" width="9.6640625" style="544" bestFit="1" customWidth="1"/>
    <col min="12809" max="12809" width="10.5" style="544" bestFit="1" customWidth="1"/>
    <col min="12810" max="12810" width="9.9140625" style="544" bestFit="1" customWidth="1"/>
    <col min="12811" max="12811" width="9" style="544" bestFit="1"/>
    <col min="12812" max="12812" width="4.08203125" style="544" bestFit="1" customWidth="1"/>
    <col min="12813" max="12813" width="3.08203125" style="544" bestFit="1" customWidth="1"/>
    <col min="12814" max="12814" width="9" style="544" bestFit="1"/>
    <col min="12815" max="12815" width="11.9140625" style="544" bestFit="1" customWidth="1"/>
    <col min="12816" max="12816" width="9.9140625" style="544" bestFit="1" customWidth="1"/>
    <col min="12817" max="13056" width="9" style="544"/>
    <col min="13057" max="13057" width="8.4140625" style="544" customWidth="1"/>
    <col min="13058" max="13058" width="20.1640625" style="544" customWidth="1"/>
    <col min="13059" max="13059" width="4.58203125" style="544" customWidth="1"/>
    <col min="13060" max="13062" width="8" style="544" bestFit="1" customWidth="1"/>
    <col min="13063" max="13063" width="9.9140625" style="544" bestFit="1" customWidth="1"/>
    <col min="13064" max="13064" width="9.6640625" style="544" bestFit="1" customWidth="1"/>
    <col min="13065" max="13065" width="10.5" style="544" bestFit="1" customWidth="1"/>
    <col min="13066" max="13066" width="9.9140625" style="544" bestFit="1" customWidth="1"/>
    <col min="13067" max="13067" width="9" style="544" bestFit="1"/>
    <col min="13068" max="13068" width="4.08203125" style="544" bestFit="1" customWidth="1"/>
    <col min="13069" max="13069" width="3.08203125" style="544" bestFit="1" customWidth="1"/>
    <col min="13070" max="13070" width="9" style="544" bestFit="1"/>
    <col min="13071" max="13071" width="11.9140625" style="544" bestFit="1" customWidth="1"/>
    <col min="13072" max="13072" width="9.9140625" style="544" bestFit="1" customWidth="1"/>
    <col min="13073" max="13312" width="9" style="544"/>
    <col min="13313" max="13313" width="8.4140625" style="544" customWidth="1"/>
    <col min="13314" max="13314" width="20.1640625" style="544" customWidth="1"/>
    <col min="13315" max="13315" width="4.58203125" style="544" customWidth="1"/>
    <col min="13316" max="13318" width="8" style="544" bestFit="1" customWidth="1"/>
    <col min="13319" max="13319" width="9.9140625" style="544" bestFit="1" customWidth="1"/>
    <col min="13320" max="13320" width="9.6640625" style="544" bestFit="1" customWidth="1"/>
    <col min="13321" max="13321" width="10.5" style="544" bestFit="1" customWidth="1"/>
    <col min="13322" max="13322" width="9.9140625" style="544" bestFit="1" customWidth="1"/>
    <col min="13323" max="13323" width="9" style="544" bestFit="1"/>
    <col min="13324" max="13324" width="4.08203125" style="544" bestFit="1" customWidth="1"/>
    <col min="13325" max="13325" width="3.08203125" style="544" bestFit="1" customWidth="1"/>
    <col min="13326" max="13326" width="9" style="544" bestFit="1"/>
    <col min="13327" max="13327" width="11.9140625" style="544" bestFit="1" customWidth="1"/>
    <col min="13328" max="13328" width="9.9140625" style="544" bestFit="1" customWidth="1"/>
    <col min="13329" max="13568" width="9" style="544"/>
    <col min="13569" max="13569" width="8.4140625" style="544" customWidth="1"/>
    <col min="13570" max="13570" width="20.1640625" style="544" customWidth="1"/>
    <col min="13571" max="13571" width="4.58203125" style="544" customWidth="1"/>
    <col min="13572" max="13574" width="8" style="544" bestFit="1" customWidth="1"/>
    <col min="13575" max="13575" width="9.9140625" style="544" bestFit="1" customWidth="1"/>
    <col min="13576" max="13576" width="9.6640625" style="544" bestFit="1" customWidth="1"/>
    <col min="13577" max="13577" width="10.5" style="544" bestFit="1" customWidth="1"/>
    <col min="13578" max="13578" width="9.9140625" style="544" bestFit="1" customWidth="1"/>
    <col min="13579" max="13579" width="9" style="544" bestFit="1"/>
    <col min="13580" max="13580" width="4.08203125" style="544" bestFit="1" customWidth="1"/>
    <col min="13581" max="13581" width="3.08203125" style="544" bestFit="1" customWidth="1"/>
    <col min="13582" max="13582" width="9" style="544" bestFit="1"/>
    <col min="13583" max="13583" width="11.9140625" style="544" bestFit="1" customWidth="1"/>
    <col min="13584" max="13584" width="9.9140625" style="544" bestFit="1" customWidth="1"/>
    <col min="13585" max="13824" width="9" style="544"/>
    <col min="13825" max="13825" width="8.4140625" style="544" customWidth="1"/>
    <col min="13826" max="13826" width="20.1640625" style="544" customWidth="1"/>
    <col min="13827" max="13827" width="4.58203125" style="544" customWidth="1"/>
    <col min="13828" max="13830" width="8" style="544" bestFit="1" customWidth="1"/>
    <col min="13831" max="13831" width="9.9140625" style="544" bestFit="1" customWidth="1"/>
    <col min="13832" max="13832" width="9.6640625" style="544" bestFit="1" customWidth="1"/>
    <col min="13833" max="13833" width="10.5" style="544" bestFit="1" customWidth="1"/>
    <col min="13834" max="13834" width="9.9140625" style="544" bestFit="1" customWidth="1"/>
    <col min="13835" max="13835" width="9" style="544" bestFit="1"/>
    <col min="13836" max="13836" width="4.08203125" style="544" bestFit="1" customWidth="1"/>
    <col min="13837" max="13837" width="3.08203125" style="544" bestFit="1" customWidth="1"/>
    <col min="13838" max="13838" width="9" style="544" bestFit="1"/>
    <col min="13839" max="13839" width="11.9140625" style="544" bestFit="1" customWidth="1"/>
    <col min="13840" max="13840" width="9.9140625" style="544" bestFit="1" customWidth="1"/>
    <col min="13841" max="14080" width="9" style="544"/>
    <col min="14081" max="14081" width="8.4140625" style="544" customWidth="1"/>
    <col min="14082" max="14082" width="20.1640625" style="544" customWidth="1"/>
    <col min="14083" max="14083" width="4.58203125" style="544" customWidth="1"/>
    <col min="14084" max="14086" width="8" style="544" bestFit="1" customWidth="1"/>
    <col min="14087" max="14087" width="9.9140625" style="544" bestFit="1" customWidth="1"/>
    <col min="14088" max="14088" width="9.6640625" style="544" bestFit="1" customWidth="1"/>
    <col min="14089" max="14089" width="10.5" style="544" bestFit="1" customWidth="1"/>
    <col min="14090" max="14090" width="9.9140625" style="544" bestFit="1" customWidth="1"/>
    <col min="14091" max="14091" width="9" style="544" bestFit="1"/>
    <col min="14092" max="14092" width="4.08203125" style="544" bestFit="1" customWidth="1"/>
    <col min="14093" max="14093" width="3.08203125" style="544" bestFit="1" customWidth="1"/>
    <col min="14094" max="14094" width="9" style="544" bestFit="1"/>
    <col min="14095" max="14095" width="11.9140625" style="544" bestFit="1" customWidth="1"/>
    <col min="14096" max="14096" width="9.9140625" style="544" bestFit="1" customWidth="1"/>
    <col min="14097" max="14336" width="9" style="544"/>
    <col min="14337" max="14337" width="8.4140625" style="544" customWidth="1"/>
    <col min="14338" max="14338" width="20.1640625" style="544" customWidth="1"/>
    <col min="14339" max="14339" width="4.58203125" style="544" customWidth="1"/>
    <col min="14340" max="14342" width="8" style="544" bestFit="1" customWidth="1"/>
    <col min="14343" max="14343" width="9.9140625" style="544" bestFit="1" customWidth="1"/>
    <col min="14344" max="14344" width="9.6640625" style="544" bestFit="1" customWidth="1"/>
    <col min="14345" max="14345" width="10.5" style="544" bestFit="1" customWidth="1"/>
    <col min="14346" max="14346" width="9.9140625" style="544" bestFit="1" customWidth="1"/>
    <col min="14347" max="14347" width="9" style="544" bestFit="1"/>
    <col min="14348" max="14348" width="4.08203125" style="544" bestFit="1" customWidth="1"/>
    <col min="14349" max="14349" width="3.08203125" style="544" bestFit="1" customWidth="1"/>
    <col min="14350" max="14350" width="9" style="544" bestFit="1"/>
    <col min="14351" max="14351" width="11.9140625" style="544" bestFit="1" customWidth="1"/>
    <col min="14352" max="14352" width="9.9140625" style="544" bestFit="1" customWidth="1"/>
    <col min="14353" max="14592" width="9" style="544"/>
    <col min="14593" max="14593" width="8.4140625" style="544" customWidth="1"/>
    <col min="14594" max="14594" width="20.1640625" style="544" customWidth="1"/>
    <col min="14595" max="14595" width="4.58203125" style="544" customWidth="1"/>
    <col min="14596" max="14598" width="8" style="544" bestFit="1" customWidth="1"/>
    <col min="14599" max="14599" width="9.9140625" style="544" bestFit="1" customWidth="1"/>
    <col min="14600" max="14600" width="9.6640625" style="544" bestFit="1" customWidth="1"/>
    <col min="14601" max="14601" width="10.5" style="544" bestFit="1" customWidth="1"/>
    <col min="14602" max="14602" width="9.9140625" style="544" bestFit="1" customWidth="1"/>
    <col min="14603" max="14603" width="9" style="544" bestFit="1"/>
    <col min="14604" max="14604" width="4.08203125" style="544" bestFit="1" customWidth="1"/>
    <col min="14605" max="14605" width="3.08203125" style="544" bestFit="1" customWidth="1"/>
    <col min="14606" max="14606" width="9" style="544" bestFit="1"/>
    <col min="14607" max="14607" width="11.9140625" style="544" bestFit="1" customWidth="1"/>
    <col min="14608" max="14608" width="9.9140625" style="544" bestFit="1" customWidth="1"/>
    <col min="14609" max="14848" width="9" style="544"/>
    <col min="14849" max="14849" width="8.4140625" style="544" customWidth="1"/>
    <col min="14850" max="14850" width="20.1640625" style="544" customWidth="1"/>
    <col min="14851" max="14851" width="4.58203125" style="544" customWidth="1"/>
    <col min="14852" max="14854" width="8" style="544" bestFit="1" customWidth="1"/>
    <col min="14855" max="14855" width="9.9140625" style="544" bestFit="1" customWidth="1"/>
    <col min="14856" max="14856" width="9.6640625" style="544" bestFit="1" customWidth="1"/>
    <col min="14857" max="14857" width="10.5" style="544" bestFit="1" customWidth="1"/>
    <col min="14858" max="14858" width="9.9140625" style="544" bestFit="1" customWidth="1"/>
    <col min="14859" max="14859" width="9" style="544" bestFit="1"/>
    <col min="14860" max="14860" width="4.08203125" style="544" bestFit="1" customWidth="1"/>
    <col min="14861" max="14861" width="3.08203125" style="544" bestFit="1" customWidth="1"/>
    <col min="14862" max="14862" width="9" style="544" bestFit="1"/>
    <col min="14863" max="14863" width="11.9140625" style="544" bestFit="1" customWidth="1"/>
    <col min="14864" max="14864" width="9.9140625" style="544" bestFit="1" customWidth="1"/>
    <col min="14865" max="15104" width="9" style="544"/>
    <col min="15105" max="15105" width="8.4140625" style="544" customWidth="1"/>
    <col min="15106" max="15106" width="20.1640625" style="544" customWidth="1"/>
    <col min="15107" max="15107" width="4.58203125" style="544" customWidth="1"/>
    <col min="15108" max="15110" width="8" style="544" bestFit="1" customWidth="1"/>
    <col min="15111" max="15111" width="9.9140625" style="544" bestFit="1" customWidth="1"/>
    <col min="15112" max="15112" width="9.6640625" style="544" bestFit="1" customWidth="1"/>
    <col min="15113" max="15113" width="10.5" style="544" bestFit="1" customWidth="1"/>
    <col min="15114" max="15114" width="9.9140625" style="544" bestFit="1" customWidth="1"/>
    <col min="15115" max="15115" width="9" style="544" bestFit="1"/>
    <col min="15116" max="15116" width="4.08203125" style="544" bestFit="1" customWidth="1"/>
    <col min="15117" max="15117" width="3.08203125" style="544" bestFit="1" customWidth="1"/>
    <col min="15118" max="15118" width="9" style="544" bestFit="1"/>
    <col min="15119" max="15119" width="11.9140625" style="544" bestFit="1" customWidth="1"/>
    <col min="15120" max="15120" width="9.9140625" style="544" bestFit="1" customWidth="1"/>
    <col min="15121" max="15360" width="9" style="544"/>
    <col min="15361" max="15361" width="8.4140625" style="544" customWidth="1"/>
    <col min="15362" max="15362" width="20.1640625" style="544" customWidth="1"/>
    <col min="15363" max="15363" width="4.58203125" style="544" customWidth="1"/>
    <col min="15364" max="15366" width="8" style="544" bestFit="1" customWidth="1"/>
    <col min="15367" max="15367" width="9.9140625" style="544" bestFit="1" customWidth="1"/>
    <col min="15368" max="15368" width="9.6640625" style="544" bestFit="1" customWidth="1"/>
    <col min="15369" max="15369" width="10.5" style="544" bestFit="1" customWidth="1"/>
    <col min="15370" max="15370" width="9.9140625" style="544" bestFit="1" customWidth="1"/>
    <col min="15371" max="15371" width="9" style="544" bestFit="1"/>
    <col min="15372" max="15372" width="4.08203125" style="544" bestFit="1" customWidth="1"/>
    <col min="15373" max="15373" width="3.08203125" style="544" bestFit="1" customWidth="1"/>
    <col min="15374" max="15374" width="9" style="544" bestFit="1"/>
    <col min="15375" max="15375" width="11.9140625" style="544" bestFit="1" customWidth="1"/>
    <col min="15376" max="15376" width="9.9140625" style="544" bestFit="1" customWidth="1"/>
    <col min="15377" max="15616" width="9" style="544"/>
    <col min="15617" max="15617" width="8.4140625" style="544" customWidth="1"/>
    <col min="15618" max="15618" width="20.1640625" style="544" customWidth="1"/>
    <col min="15619" max="15619" width="4.58203125" style="544" customWidth="1"/>
    <col min="15620" max="15622" width="8" style="544" bestFit="1" customWidth="1"/>
    <col min="15623" max="15623" width="9.9140625" style="544" bestFit="1" customWidth="1"/>
    <col min="15624" max="15624" width="9.6640625" style="544" bestFit="1" customWidth="1"/>
    <col min="15625" max="15625" width="10.5" style="544" bestFit="1" customWidth="1"/>
    <col min="15626" max="15626" width="9.9140625" style="544" bestFit="1" customWidth="1"/>
    <col min="15627" max="15627" width="9" style="544" bestFit="1"/>
    <col min="15628" max="15628" width="4.08203125" style="544" bestFit="1" customWidth="1"/>
    <col min="15629" max="15629" width="3.08203125" style="544" bestFit="1" customWidth="1"/>
    <col min="15630" max="15630" width="9" style="544" bestFit="1"/>
    <col min="15631" max="15631" width="11.9140625" style="544" bestFit="1" customWidth="1"/>
    <col min="15632" max="15632" width="9.9140625" style="544" bestFit="1" customWidth="1"/>
    <col min="15633" max="15872" width="9" style="544"/>
    <col min="15873" max="15873" width="8.4140625" style="544" customWidth="1"/>
    <col min="15874" max="15874" width="20.1640625" style="544" customWidth="1"/>
    <col min="15875" max="15875" width="4.58203125" style="544" customWidth="1"/>
    <col min="15876" max="15878" width="8" style="544" bestFit="1" customWidth="1"/>
    <col min="15879" max="15879" width="9.9140625" style="544" bestFit="1" customWidth="1"/>
    <col min="15880" max="15880" width="9.6640625" style="544" bestFit="1" customWidth="1"/>
    <col min="15881" max="15881" width="10.5" style="544" bestFit="1" customWidth="1"/>
    <col min="15882" max="15882" width="9.9140625" style="544" bestFit="1" customWidth="1"/>
    <col min="15883" max="15883" width="9" style="544" bestFit="1"/>
    <col min="15884" max="15884" width="4.08203125" style="544" bestFit="1" customWidth="1"/>
    <col min="15885" max="15885" width="3.08203125" style="544" bestFit="1" customWidth="1"/>
    <col min="15886" max="15886" width="9" style="544" bestFit="1"/>
    <col min="15887" max="15887" width="11.9140625" style="544" bestFit="1" customWidth="1"/>
    <col min="15888" max="15888" width="9.9140625" style="544" bestFit="1" customWidth="1"/>
    <col min="15889" max="16128" width="9" style="544"/>
    <col min="16129" max="16129" width="8.4140625" style="544" customWidth="1"/>
    <col min="16130" max="16130" width="20.1640625" style="544" customWidth="1"/>
    <col min="16131" max="16131" width="4.58203125" style="544" customWidth="1"/>
    <col min="16132" max="16134" width="8" style="544" bestFit="1" customWidth="1"/>
    <col min="16135" max="16135" width="9.9140625" style="544" bestFit="1" customWidth="1"/>
    <col min="16136" max="16136" width="9.6640625" style="544" bestFit="1" customWidth="1"/>
    <col min="16137" max="16137" width="10.5" style="544" bestFit="1" customWidth="1"/>
    <col min="16138" max="16138" width="9.9140625" style="544" bestFit="1" customWidth="1"/>
    <col min="16139" max="16139" width="9" style="544" bestFit="1"/>
    <col min="16140" max="16140" width="4.08203125" style="544" bestFit="1" customWidth="1"/>
    <col min="16141" max="16141" width="3.08203125" style="544" bestFit="1" customWidth="1"/>
    <col min="16142" max="16142" width="9" style="544" bestFit="1"/>
    <col min="16143" max="16143" width="11.9140625" style="544" bestFit="1" customWidth="1"/>
    <col min="16144" max="16144" width="9.9140625" style="544" bestFit="1" customWidth="1"/>
    <col min="16145" max="16384" width="9" style="544"/>
  </cols>
  <sheetData>
    <row r="1" spans="1:16" s="518" customFormat="1" ht="14.5">
      <c r="A1" s="511" t="s">
        <v>58</v>
      </c>
      <c r="B1" s="512"/>
      <c r="C1" s="513"/>
      <c r="D1" s="513"/>
      <c r="E1" s="513"/>
      <c r="F1" s="513"/>
      <c r="G1" s="513"/>
      <c r="H1" s="514"/>
      <c r="I1" s="514"/>
      <c r="J1" s="514"/>
      <c r="K1" s="514"/>
      <c r="L1" s="513"/>
      <c r="M1" s="515"/>
      <c r="N1" s="514"/>
      <c r="O1" s="516" t="s">
        <v>289</v>
      </c>
      <c r="P1" s="517">
        <v>43009</v>
      </c>
    </row>
    <row r="2" spans="1:16" s="518" customFormat="1" ht="15.5">
      <c r="A2" s="519" t="s">
        <v>290</v>
      </c>
      <c r="B2" s="512"/>
      <c r="C2" s="513"/>
      <c r="D2" s="513"/>
      <c r="E2" s="513"/>
      <c r="F2" s="513"/>
      <c r="G2" s="513"/>
      <c r="H2" s="520"/>
      <c r="I2" s="514"/>
      <c r="J2" s="514"/>
      <c r="K2" s="514"/>
      <c r="L2" s="513"/>
      <c r="M2" s="515"/>
      <c r="N2" s="514"/>
      <c r="O2" s="516" t="s">
        <v>291</v>
      </c>
      <c r="P2" s="517">
        <v>43373</v>
      </c>
    </row>
    <row r="3" spans="1:16" s="518" customFormat="1" ht="14" customHeight="1">
      <c r="A3" s="519" t="s">
        <v>320</v>
      </c>
      <c r="B3" s="512"/>
      <c r="C3" s="513"/>
      <c r="D3" s="513"/>
      <c r="E3" s="513"/>
      <c r="F3" s="513"/>
      <c r="G3" s="513"/>
      <c r="H3" s="521"/>
      <c r="I3" s="514"/>
      <c r="J3" s="514"/>
      <c r="K3" s="514"/>
      <c r="L3" s="513"/>
      <c r="M3" s="515"/>
      <c r="N3" s="522"/>
      <c r="O3" s="514"/>
      <c r="P3" s="514"/>
    </row>
    <row r="4" spans="1:16" s="518" customFormat="1">
      <c r="A4" s="512"/>
      <c r="B4" s="512"/>
      <c r="C4" s="513"/>
      <c r="D4" s="513"/>
      <c r="E4" s="513"/>
      <c r="F4" s="513"/>
      <c r="G4" s="513"/>
      <c r="H4" s="514"/>
      <c r="I4" s="514"/>
      <c r="J4" s="514"/>
      <c r="K4" s="514"/>
      <c r="L4" s="513"/>
      <c r="M4" s="515"/>
      <c r="N4" s="514"/>
      <c r="O4" s="514"/>
      <c r="P4" s="514"/>
    </row>
    <row r="5" spans="1:16" s="524" customFormat="1" ht="21.75" customHeight="1">
      <c r="A5" s="523" t="s">
        <v>270</v>
      </c>
      <c r="B5" s="523" t="s">
        <v>292</v>
      </c>
      <c r="C5" s="809" t="s">
        <v>293</v>
      </c>
      <c r="D5" s="809" t="s">
        <v>294</v>
      </c>
      <c r="E5" s="809" t="s">
        <v>295</v>
      </c>
      <c r="F5" s="809" t="s">
        <v>296</v>
      </c>
      <c r="G5" s="805" t="s">
        <v>297</v>
      </c>
      <c r="H5" s="807" t="s">
        <v>298</v>
      </c>
      <c r="I5" s="807" t="s">
        <v>299</v>
      </c>
      <c r="J5" s="807" t="s">
        <v>300</v>
      </c>
      <c r="K5" s="809" t="s">
        <v>301</v>
      </c>
      <c r="L5" s="809" t="s">
        <v>302</v>
      </c>
      <c r="M5" s="811" t="s">
        <v>303</v>
      </c>
      <c r="N5" s="805" t="s">
        <v>304</v>
      </c>
      <c r="O5" s="805" t="s">
        <v>305</v>
      </c>
      <c r="P5" s="805" t="s">
        <v>306</v>
      </c>
    </row>
    <row r="6" spans="1:16" s="524" customFormat="1">
      <c r="A6" s="525" t="s">
        <v>307</v>
      </c>
      <c r="B6" s="525" t="s">
        <v>308</v>
      </c>
      <c r="C6" s="810"/>
      <c r="D6" s="810"/>
      <c r="E6" s="810"/>
      <c r="F6" s="810"/>
      <c r="G6" s="806"/>
      <c r="H6" s="808"/>
      <c r="I6" s="808"/>
      <c r="J6" s="808"/>
      <c r="K6" s="810"/>
      <c r="L6" s="810"/>
      <c r="M6" s="812"/>
      <c r="N6" s="806"/>
      <c r="O6" s="806"/>
      <c r="P6" s="806"/>
    </row>
    <row r="7" spans="1:16" s="524" customFormat="1">
      <c r="A7" s="526"/>
      <c r="B7" s="526"/>
      <c r="C7" s="527"/>
      <c r="D7" s="528"/>
      <c r="E7" s="528"/>
      <c r="F7" s="528"/>
      <c r="G7" s="527"/>
      <c r="H7" s="529"/>
      <c r="I7" s="529"/>
      <c r="J7" s="529"/>
      <c r="K7" s="529"/>
      <c r="L7" s="527"/>
      <c r="M7" s="530"/>
      <c r="N7" s="529"/>
      <c r="O7" s="529"/>
      <c r="P7" s="529"/>
    </row>
    <row r="8" spans="1:16" s="536" customFormat="1">
      <c r="A8" s="531" t="s">
        <v>321</v>
      </c>
      <c r="B8" s="531" t="s">
        <v>309</v>
      </c>
      <c r="C8" s="532"/>
      <c r="D8" s="533"/>
      <c r="E8" s="533"/>
      <c r="F8" s="533"/>
      <c r="G8" s="532"/>
      <c r="H8" s="534"/>
      <c r="I8" s="534"/>
      <c r="J8" s="534"/>
      <c r="K8" s="531"/>
      <c r="L8" s="532"/>
      <c r="M8" s="535"/>
      <c r="N8" s="534"/>
      <c r="O8" s="534"/>
      <c r="P8" s="534"/>
    </row>
    <row r="9" spans="1:16">
      <c r="A9" s="537" t="s">
        <v>327</v>
      </c>
      <c r="B9" s="537" t="s">
        <v>328</v>
      </c>
      <c r="C9" s="538" t="s">
        <v>310</v>
      </c>
      <c r="D9" s="539">
        <v>39456</v>
      </c>
      <c r="E9" s="539">
        <v>39456</v>
      </c>
      <c r="F9" s="539">
        <v>43340</v>
      </c>
      <c r="G9" s="540">
        <v>5000</v>
      </c>
      <c r="H9" s="540">
        <v>1</v>
      </c>
      <c r="I9" s="540">
        <f>+G9-H9</f>
        <v>4999</v>
      </c>
      <c r="J9" s="540">
        <f>+I9-K9</f>
        <v>-24794.33</v>
      </c>
      <c r="K9" s="541">
        <v>29793.33</v>
      </c>
      <c r="L9" s="542">
        <v>0.1</v>
      </c>
      <c r="M9" s="543">
        <f>IF(F9&lt;$P$2,(F9-$P$1)+1,IF($P$1&lt;F9,IF(D9&lt;$P$1,DATEDIF($P$1,$P$2,"d"),DATEDIF(D9,$P$2,"d"))+1,0))</f>
        <v>332</v>
      </c>
      <c r="N9" s="540">
        <f>IF(M9=0,I9*L9,IF(I9-K9&lt;((I9*L9)*M9)/365,I9-K9,((I9*L9)*M9)/365))</f>
        <v>-24794.33</v>
      </c>
      <c r="O9" s="540">
        <f>IF(J9="",N9,+I9-J9+N9)</f>
        <v>4999</v>
      </c>
      <c r="P9" s="540">
        <f>+G9-O9</f>
        <v>1</v>
      </c>
    </row>
    <row r="10" spans="1:16">
      <c r="A10" s="537"/>
      <c r="B10" s="537"/>
      <c r="C10" s="538"/>
      <c r="D10" s="539"/>
      <c r="E10" s="539"/>
      <c r="F10" s="539"/>
      <c r="G10" s="540"/>
      <c r="H10" s="540"/>
      <c r="I10" s="540"/>
      <c r="J10" s="540"/>
      <c r="K10" s="541"/>
      <c r="L10" s="542"/>
      <c r="M10" s="543"/>
      <c r="N10" s="540"/>
      <c r="O10" s="540"/>
      <c r="P10" s="540"/>
    </row>
    <row r="11" spans="1:16" s="536" customFormat="1">
      <c r="A11" s="545"/>
      <c r="B11" s="546" t="s">
        <v>311</v>
      </c>
      <c r="C11" s="547"/>
      <c r="D11" s="548"/>
      <c r="E11" s="548"/>
      <c r="F11" s="548"/>
      <c r="G11" s="549">
        <f>SUM(G9:G10)</f>
        <v>5000</v>
      </c>
      <c r="H11" s="549">
        <f>SUM(H9)</f>
        <v>1</v>
      </c>
      <c r="I11" s="549">
        <f>SUM(I9)</f>
        <v>4999</v>
      </c>
      <c r="J11" s="549">
        <f t="shared" ref="J11:P11" si="0">SUM(J9)</f>
        <v>-24794.33</v>
      </c>
      <c r="K11" s="549">
        <f t="shared" si="0"/>
        <v>29793.33</v>
      </c>
      <c r="L11" s="549"/>
      <c r="M11" s="550"/>
      <c r="N11" s="549">
        <f t="shared" si="0"/>
        <v>-24794.33</v>
      </c>
      <c r="O11" s="549">
        <f t="shared" si="0"/>
        <v>4999</v>
      </c>
      <c r="P11" s="549">
        <f t="shared" si="0"/>
        <v>1</v>
      </c>
    </row>
    <row r="12" spans="1:16" s="536" customFormat="1">
      <c r="B12" s="531"/>
      <c r="C12" s="551"/>
      <c r="D12" s="552"/>
      <c r="E12" s="552"/>
      <c r="F12" s="552"/>
      <c r="G12" s="534"/>
      <c r="H12" s="553"/>
      <c r="I12" s="534"/>
      <c r="J12" s="534"/>
      <c r="K12" s="531"/>
      <c r="L12" s="551"/>
      <c r="M12" s="554"/>
      <c r="N12" s="534"/>
      <c r="O12" s="534"/>
      <c r="P12" s="534"/>
    </row>
    <row r="13" spans="1:16" s="536" customFormat="1">
      <c r="A13" s="531" t="s">
        <v>322</v>
      </c>
      <c r="B13" s="531" t="s">
        <v>312</v>
      </c>
      <c r="C13" s="532"/>
      <c r="D13" s="533"/>
      <c r="E13" s="533"/>
      <c r="F13" s="533"/>
      <c r="G13" s="534"/>
      <c r="H13" s="534"/>
      <c r="I13" s="534"/>
      <c r="J13" s="534"/>
      <c r="K13" s="531"/>
      <c r="L13" s="532"/>
      <c r="M13" s="535"/>
      <c r="N13" s="534"/>
      <c r="O13" s="534"/>
      <c r="P13" s="534"/>
    </row>
    <row r="14" spans="1:16">
      <c r="A14" s="537" t="s">
        <v>324</v>
      </c>
      <c r="B14" s="537" t="s">
        <v>329</v>
      </c>
      <c r="C14" s="538" t="s">
        <v>310</v>
      </c>
      <c r="D14" s="539">
        <v>43101</v>
      </c>
      <c r="E14" s="539">
        <v>43132</v>
      </c>
      <c r="F14" s="539">
        <v>44958</v>
      </c>
      <c r="G14" s="540">
        <v>25000</v>
      </c>
      <c r="H14" s="540">
        <v>1</v>
      </c>
      <c r="I14" s="540">
        <f>+G14-H14</f>
        <v>24999</v>
      </c>
      <c r="J14" s="540">
        <f>+I14-K14</f>
        <v>24999</v>
      </c>
      <c r="K14" s="541">
        <v>0</v>
      </c>
      <c r="L14" s="542">
        <v>0.2</v>
      </c>
      <c r="M14" s="543">
        <f>IF(F14&lt;$P$2,(F14-$P$1)+1,IF($P$1&lt;F14,IF(D14&lt;$P$1,DATEDIF($P$1,$P$2,"d"),DATEDIF(D14,$P$2,"d"))+1,0))</f>
        <v>273</v>
      </c>
      <c r="N14" s="540">
        <f>IF(M14=0,I14*L14,IF(I14-K14&lt;((I14*L14)*M14)/365,I14-K14,((I14*L14)*M14)/365))</f>
        <v>3739.5764383561645</v>
      </c>
      <c r="O14" s="540">
        <f>IF(J14="",N14,+I14-J14+N14)</f>
        <v>3739.5764383561645</v>
      </c>
      <c r="P14" s="540">
        <f>+G14-O14</f>
        <v>21260.423561643835</v>
      </c>
    </row>
    <row r="15" spans="1:16">
      <c r="A15" s="537" t="s">
        <v>331</v>
      </c>
      <c r="B15" s="537" t="s">
        <v>330</v>
      </c>
      <c r="C15" s="538" t="s">
        <v>310</v>
      </c>
      <c r="D15" s="539">
        <v>43101</v>
      </c>
      <c r="E15" s="539">
        <v>43132</v>
      </c>
      <c r="F15" s="539">
        <v>44958</v>
      </c>
      <c r="G15" s="540">
        <v>30000</v>
      </c>
      <c r="H15" s="540">
        <v>1</v>
      </c>
      <c r="I15" s="540"/>
      <c r="J15" s="540"/>
      <c r="K15" s="541"/>
      <c r="L15" s="542"/>
      <c r="M15" s="543"/>
      <c r="N15" s="540"/>
      <c r="O15" s="540"/>
      <c r="P15" s="540"/>
    </row>
    <row r="16" spans="1:16">
      <c r="A16" s="537"/>
      <c r="B16" s="537"/>
      <c r="C16" s="538"/>
      <c r="D16" s="539"/>
      <c r="E16" s="539"/>
      <c r="F16" s="539"/>
      <c r="G16" s="540"/>
      <c r="H16" s="540"/>
      <c r="I16" s="540"/>
      <c r="J16" s="540"/>
      <c r="K16" s="541"/>
      <c r="L16" s="542"/>
      <c r="M16" s="543"/>
      <c r="N16" s="540"/>
      <c r="O16" s="540"/>
      <c r="P16" s="540"/>
    </row>
    <row r="17" spans="1:16">
      <c r="A17" s="537"/>
      <c r="B17" s="537"/>
      <c r="C17" s="538"/>
      <c r="D17" s="539"/>
      <c r="E17" s="539"/>
      <c r="F17" s="539"/>
      <c r="G17" s="540"/>
      <c r="H17" s="540"/>
      <c r="I17" s="540"/>
      <c r="J17" s="540"/>
      <c r="K17" s="541"/>
      <c r="L17" s="542"/>
      <c r="M17" s="543"/>
      <c r="N17" s="540"/>
      <c r="O17" s="540"/>
      <c r="P17" s="540"/>
    </row>
    <row r="18" spans="1:16">
      <c r="A18" s="537"/>
      <c r="B18" s="537"/>
      <c r="C18" s="538"/>
      <c r="D18" s="539"/>
      <c r="E18" s="539"/>
      <c r="F18" s="539"/>
      <c r="G18" s="540"/>
      <c r="H18" s="540"/>
      <c r="I18" s="540"/>
      <c r="J18" s="540"/>
      <c r="K18" s="541"/>
      <c r="L18" s="542"/>
      <c r="M18" s="543"/>
      <c r="N18" s="540"/>
      <c r="O18" s="540"/>
      <c r="P18" s="540"/>
    </row>
    <row r="19" spans="1:16" s="536" customFormat="1">
      <c r="A19" s="545"/>
      <c r="B19" s="546" t="s">
        <v>311</v>
      </c>
      <c r="C19" s="547"/>
      <c r="D19" s="548"/>
      <c r="E19" s="548"/>
      <c r="F19" s="548"/>
      <c r="G19" s="549">
        <f>SUM(G14:G18)</f>
        <v>55000</v>
      </c>
      <c r="H19" s="549">
        <f>SUM(H14)</f>
        <v>1</v>
      </c>
      <c r="I19" s="549">
        <f>SUM(I14)</f>
        <v>24999</v>
      </c>
      <c r="J19" s="549">
        <f>SUM(J14)</f>
        <v>24999</v>
      </c>
      <c r="K19" s="549">
        <f>SUM(K14)</f>
        <v>0</v>
      </c>
      <c r="L19" s="549"/>
      <c r="M19" s="550"/>
      <c r="N19" s="549">
        <f>SUM(N14)</f>
        <v>3739.5764383561645</v>
      </c>
      <c r="O19" s="549">
        <f>SUM(O14)</f>
        <v>3739.5764383561645</v>
      </c>
      <c r="P19" s="549">
        <f>SUM(P14)</f>
        <v>21260.423561643835</v>
      </c>
    </row>
    <row r="20" spans="1:16" s="536" customFormat="1">
      <c r="B20" s="531"/>
      <c r="C20" s="551"/>
      <c r="D20" s="552"/>
      <c r="E20" s="552"/>
      <c r="F20" s="552"/>
      <c r="G20" s="534"/>
      <c r="H20" s="553"/>
      <c r="I20" s="534"/>
      <c r="J20" s="534"/>
      <c r="K20" s="531"/>
      <c r="L20" s="551"/>
      <c r="M20" s="554"/>
      <c r="N20" s="534"/>
      <c r="O20" s="534"/>
      <c r="P20" s="534"/>
    </row>
    <row r="21" spans="1:16" s="536" customFormat="1">
      <c r="A21" s="531" t="s">
        <v>323</v>
      </c>
      <c r="B21" s="531" t="s">
        <v>313</v>
      </c>
      <c r="C21" s="532"/>
      <c r="D21" s="533"/>
      <c r="E21" s="533"/>
      <c r="F21" s="533"/>
      <c r="G21" s="534"/>
      <c r="H21" s="534"/>
      <c r="I21" s="534"/>
      <c r="J21" s="534"/>
      <c r="K21" s="531"/>
      <c r="L21" s="532"/>
      <c r="M21" s="535"/>
      <c r="N21" s="534"/>
      <c r="O21" s="534"/>
      <c r="P21" s="534"/>
    </row>
    <row r="22" spans="1:16">
      <c r="A22" s="537" t="s">
        <v>325</v>
      </c>
      <c r="B22" s="537" t="s">
        <v>313</v>
      </c>
      <c r="C22" s="538" t="s">
        <v>310</v>
      </c>
      <c r="D22" s="539">
        <v>43101</v>
      </c>
      <c r="E22" s="539">
        <v>43132</v>
      </c>
      <c r="F22" s="539">
        <v>44958</v>
      </c>
      <c r="G22" s="540">
        <v>100000</v>
      </c>
      <c r="H22" s="540">
        <v>1</v>
      </c>
      <c r="I22" s="540">
        <f>+G22-H22</f>
        <v>99999</v>
      </c>
      <c r="J22" s="540">
        <f>+I22-K22</f>
        <v>98332.33</v>
      </c>
      <c r="K22" s="541">
        <v>1666.67</v>
      </c>
      <c r="L22" s="542">
        <v>0.2</v>
      </c>
      <c r="M22" s="543">
        <f>IF(F22&lt;$P$2,(F22-$P$1)+1,IF($P$1&lt;F22,IF(D22&lt;$P$1,DATEDIF($P$1,$P$2,"d"),DATEDIF(D22,$P$2,"d"))+1,0))</f>
        <v>273</v>
      </c>
      <c r="N22" s="540">
        <f>IF(M22=0,I22*L22,IF(I22-K22&lt;((I22*L22)*M22)/365,I22-K22,((I22*L22)*M22)/365))</f>
        <v>14958.754520547946</v>
      </c>
      <c r="O22" s="540">
        <f>IF(J22="",N22,+I22-J22+N22)</f>
        <v>16625.424520547946</v>
      </c>
      <c r="P22" s="540">
        <f>+G22-O22</f>
        <v>83374.575479452062</v>
      </c>
    </row>
    <row r="23" spans="1:16">
      <c r="A23" s="537"/>
      <c r="B23" s="537"/>
      <c r="C23" s="538"/>
      <c r="D23" s="539"/>
      <c r="E23" s="539"/>
      <c r="F23" s="539"/>
      <c r="G23" s="540"/>
      <c r="H23" s="540"/>
      <c r="I23" s="540"/>
      <c r="J23" s="540"/>
      <c r="K23" s="541"/>
      <c r="L23" s="542"/>
      <c r="M23" s="543"/>
      <c r="N23" s="540"/>
      <c r="O23" s="540"/>
      <c r="P23" s="540"/>
    </row>
    <row r="24" spans="1:16">
      <c r="A24" s="537"/>
      <c r="B24" s="537"/>
      <c r="C24" s="538"/>
      <c r="D24" s="539"/>
      <c r="E24" s="539"/>
      <c r="F24" s="539"/>
      <c r="G24" s="540"/>
      <c r="H24" s="540"/>
      <c r="I24" s="540"/>
      <c r="J24" s="540"/>
      <c r="K24" s="541"/>
      <c r="L24" s="542"/>
      <c r="M24" s="543"/>
      <c r="N24" s="540"/>
      <c r="O24" s="540"/>
      <c r="P24" s="540"/>
    </row>
    <row r="25" spans="1:16" s="536" customFormat="1">
      <c r="A25" s="545"/>
      <c r="B25" s="546" t="s">
        <v>311</v>
      </c>
      <c r="C25" s="547"/>
      <c r="D25" s="548"/>
      <c r="E25" s="548"/>
      <c r="F25" s="548"/>
      <c r="G25" s="549">
        <f>SUM(G22)</f>
        <v>100000</v>
      </c>
      <c r="H25" s="549">
        <f>SUM(H22)</f>
        <v>1</v>
      </c>
      <c r="I25" s="549">
        <f>SUM(I22)</f>
        <v>99999</v>
      </c>
      <c r="J25" s="549">
        <f t="shared" ref="J25:P25" si="1">SUM(J22)</f>
        <v>98332.33</v>
      </c>
      <c r="K25" s="549">
        <f t="shared" si="1"/>
        <v>1666.67</v>
      </c>
      <c r="L25" s="549"/>
      <c r="M25" s="550"/>
      <c r="N25" s="549">
        <f t="shared" si="1"/>
        <v>14958.754520547946</v>
      </c>
      <c r="O25" s="549">
        <f t="shared" si="1"/>
        <v>16625.424520547946</v>
      </c>
      <c r="P25" s="549">
        <f t="shared" si="1"/>
        <v>83374.575479452062</v>
      </c>
    </row>
    <row r="26" spans="1:16" s="536" customFormat="1">
      <c r="B26" s="531"/>
      <c r="C26" s="551"/>
      <c r="D26" s="552"/>
      <c r="E26" s="552"/>
      <c r="F26" s="552"/>
      <c r="G26" s="534"/>
      <c r="H26" s="553"/>
      <c r="I26" s="534"/>
      <c r="J26" s="534"/>
      <c r="K26" s="531"/>
      <c r="L26" s="551"/>
      <c r="M26" s="554"/>
      <c r="N26" s="534"/>
      <c r="O26" s="534"/>
      <c r="P26" s="534"/>
    </row>
    <row r="27" spans="1:16" s="536" customFormat="1">
      <c r="A27" s="531" t="s">
        <v>314</v>
      </c>
      <c r="B27" s="531" t="s">
        <v>315</v>
      </c>
      <c r="C27" s="532"/>
      <c r="D27" s="533"/>
      <c r="E27" s="533"/>
      <c r="F27" s="533"/>
      <c r="G27" s="534"/>
      <c r="H27" s="534"/>
      <c r="I27" s="534"/>
      <c r="J27" s="534"/>
      <c r="K27" s="531"/>
      <c r="L27" s="532"/>
      <c r="M27" s="535"/>
      <c r="N27" s="534"/>
      <c r="O27" s="534"/>
      <c r="P27" s="534"/>
    </row>
    <row r="28" spans="1:16">
      <c r="A28" s="537" t="s">
        <v>316</v>
      </c>
      <c r="B28" s="537" t="s">
        <v>332</v>
      </c>
      <c r="C28" s="538" t="s">
        <v>310</v>
      </c>
      <c r="D28" s="539">
        <v>42491</v>
      </c>
      <c r="E28" s="539">
        <v>42491</v>
      </c>
      <c r="F28" s="539">
        <v>46143</v>
      </c>
      <c r="G28" s="540">
        <v>900000</v>
      </c>
      <c r="H28" s="540">
        <v>1</v>
      </c>
      <c r="I28" s="540">
        <f>+G28-H28</f>
        <v>899999</v>
      </c>
      <c r="J28" s="540">
        <f>+I28-K28</f>
        <v>898332.33</v>
      </c>
      <c r="K28" s="541">
        <v>1666.67</v>
      </c>
      <c r="L28" s="542">
        <v>0.1</v>
      </c>
      <c r="M28" s="543">
        <f>IF(F28&lt;$P$2,(F28-$P$1)+1,IF($P$1&lt;F28,IF(D28&lt;$P$1,DATEDIF($P$1,$P$2,"d"),DATEDIF(D28,$P$2,"d"))+1,0))</f>
        <v>365</v>
      </c>
      <c r="N28" s="540">
        <f>IF(M28=0,I28*L28,IF(I28-K28&lt;((I28*L28)*M28)/365,I28-K28,((I28*L28)*M28)/365))</f>
        <v>89999.900000000009</v>
      </c>
      <c r="O28" s="540">
        <f>IF(J28="",N28,+I28-J28+N28)</f>
        <v>91666.570000000051</v>
      </c>
      <c r="P28" s="540">
        <f>+G28-O28</f>
        <v>808333.42999999993</v>
      </c>
    </row>
    <row r="29" spans="1:16">
      <c r="A29" s="537" t="s">
        <v>326</v>
      </c>
      <c r="B29" s="537" t="s">
        <v>317</v>
      </c>
      <c r="C29" s="538" t="s">
        <v>310</v>
      </c>
      <c r="D29" s="539">
        <v>43110</v>
      </c>
      <c r="E29" s="539">
        <v>43141</v>
      </c>
      <c r="F29" s="539">
        <v>46793</v>
      </c>
      <c r="G29" s="540">
        <v>600000</v>
      </c>
      <c r="H29" s="540">
        <v>1</v>
      </c>
      <c r="I29" s="540">
        <f>+G29-H29</f>
        <v>599999</v>
      </c>
      <c r="J29" s="540">
        <f>+I29-K29</f>
        <v>598332.32999999996</v>
      </c>
      <c r="K29" s="541">
        <v>1666.67</v>
      </c>
      <c r="L29" s="542">
        <v>0.1</v>
      </c>
      <c r="M29" s="543">
        <f>IF(F29&lt;$P$2,(F29-$P$1)+1,IF($P$1&lt;F29,IF(D29&lt;$P$1,DATEDIF($P$1,$P$2,"d"),DATEDIF(D29,$P$2,"d"))+1,0))</f>
        <v>264</v>
      </c>
      <c r="N29" s="540">
        <f>IF(M29=0,I29*L29,IF(I29-K29&lt;((I29*L29)*M29)/365,I29-K29,((I29*L29)*M29)/365))</f>
        <v>43397.187945205478</v>
      </c>
      <c r="O29" s="540">
        <f>IF(J29="",N29,+I29-J29+N29)</f>
        <v>45063.85794520552</v>
      </c>
      <c r="P29" s="540">
        <f>+G29-O29</f>
        <v>554936.14205479447</v>
      </c>
    </row>
    <row r="30" spans="1:16">
      <c r="A30" s="537"/>
      <c r="B30" s="537"/>
      <c r="C30" s="538"/>
      <c r="D30" s="539"/>
      <c r="E30" s="539"/>
      <c r="F30" s="539"/>
      <c r="G30" s="540"/>
      <c r="H30" s="540"/>
      <c r="I30" s="540"/>
      <c r="J30" s="540"/>
      <c r="K30" s="541"/>
      <c r="L30" s="542"/>
      <c r="M30" s="543"/>
      <c r="N30" s="540"/>
      <c r="O30" s="540"/>
      <c r="P30" s="540"/>
    </row>
    <row r="31" spans="1:16">
      <c r="A31" s="537"/>
      <c r="B31" s="537"/>
      <c r="C31" s="538"/>
      <c r="D31" s="539"/>
      <c r="E31" s="539"/>
      <c r="F31" s="539"/>
      <c r="G31" s="540"/>
      <c r="H31" s="540"/>
      <c r="I31" s="540"/>
      <c r="J31" s="540"/>
      <c r="K31" s="541"/>
      <c r="L31" s="542"/>
      <c r="M31" s="543"/>
      <c r="N31" s="540"/>
      <c r="O31" s="540"/>
      <c r="P31" s="540"/>
    </row>
    <row r="32" spans="1:16">
      <c r="A32" s="537"/>
      <c r="B32" s="537"/>
      <c r="C32" s="538"/>
      <c r="D32" s="539"/>
      <c r="E32" s="539"/>
      <c r="F32" s="539"/>
      <c r="G32" s="540"/>
      <c r="H32" s="540"/>
      <c r="I32" s="540"/>
      <c r="J32" s="540"/>
      <c r="K32" s="541"/>
      <c r="L32" s="542"/>
      <c r="M32" s="543"/>
      <c r="N32" s="540"/>
      <c r="O32" s="540"/>
      <c r="P32" s="540"/>
    </row>
    <row r="33" spans="1:16" s="536" customFormat="1">
      <c r="A33" s="545"/>
      <c r="B33" s="546" t="s">
        <v>318</v>
      </c>
      <c r="C33" s="547"/>
      <c r="D33" s="547"/>
      <c r="E33" s="547"/>
      <c r="F33" s="547"/>
      <c r="G33" s="549">
        <f>SUM(G28:G32)</f>
        <v>1500000</v>
      </c>
      <c r="H33" s="549">
        <f>SUM(H28:H29)</f>
        <v>2</v>
      </c>
      <c r="I33" s="549">
        <f>SUM(I28:I29)</f>
        <v>1499998</v>
      </c>
      <c r="J33" s="549">
        <f>SUM(J28:J29)</f>
        <v>1496664.66</v>
      </c>
      <c r="K33" s="549">
        <f>SUM(K28:K29)</f>
        <v>3333.34</v>
      </c>
      <c r="L33" s="549"/>
      <c r="M33" s="550"/>
      <c r="N33" s="549">
        <f>SUM(N28:N29)</f>
        <v>133397.08794520548</v>
      </c>
      <c r="O33" s="549">
        <f>SUM(O28:O29)</f>
        <v>136730.42794520556</v>
      </c>
      <c r="P33" s="549">
        <f>SUM(P28:P29)</f>
        <v>1363269.5720547945</v>
      </c>
    </row>
    <row r="34" spans="1:16" s="536" customFormat="1">
      <c r="B34" s="531"/>
      <c r="C34" s="551"/>
      <c r="D34" s="551"/>
      <c r="E34" s="551"/>
      <c r="F34" s="551"/>
      <c r="G34" s="553"/>
      <c r="H34" s="553"/>
      <c r="I34" s="553"/>
      <c r="J34" s="553"/>
      <c r="L34" s="551"/>
      <c r="M34" s="554"/>
      <c r="N34" s="553"/>
      <c r="O34" s="553"/>
      <c r="P34" s="553"/>
    </row>
    <row r="35" spans="1:16" s="536" customFormat="1">
      <c r="A35" s="545"/>
      <c r="B35" s="546" t="s">
        <v>319</v>
      </c>
      <c r="C35" s="547"/>
      <c r="D35" s="547"/>
      <c r="E35" s="547"/>
      <c r="F35" s="547"/>
      <c r="G35" s="549">
        <f>+G33+G25+G19+G11</f>
        <v>1660000</v>
      </c>
      <c r="H35" s="549">
        <f>+H33+H25+H19+H11</f>
        <v>5</v>
      </c>
      <c r="I35" s="549">
        <f>+I33+I25+I19+I11</f>
        <v>1629995</v>
      </c>
      <c r="J35" s="549">
        <f>+J33+J25+J19+J11</f>
        <v>1595201.66</v>
      </c>
      <c r="K35" s="549">
        <f>+K33+K25+K19+K11</f>
        <v>34793.340000000004</v>
      </c>
      <c r="L35" s="549"/>
      <c r="M35" s="550"/>
      <c r="N35" s="549">
        <f>+N33+N25+N19+N11</f>
        <v>127301.08890410959</v>
      </c>
      <c r="O35" s="549">
        <f>+O33+O25+O19+O11</f>
        <v>162094.42890410966</v>
      </c>
      <c r="P35" s="549">
        <f>+P33+P25+P19+P11</f>
        <v>1467905.5710958904</v>
      </c>
    </row>
    <row r="36" spans="1:16">
      <c r="B36" s="537"/>
      <c r="I36" s="540"/>
      <c r="J36" s="540"/>
      <c r="K36" s="537"/>
      <c r="N36" s="540"/>
      <c r="O36" s="540"/>
      <c r="P36" s="540"/>
    </row>
    <row r="37" spans="1:16" s="536" customFormat="1">
      <c r="A37" s="531"/>
      <c r="B37" s="531"/>
      <c r="C37" s="532"/>
      <c r="D37" s="532"/>
      <c r="E37" s="532"/>
      <c r="F37" s="532"/>
      <c r="G37" s="532"/>
      <c r="H37" s="534"/>
      <c r="I37" s="534"/>
      <c r="J37" s="534"/>
      <c r="K37" s="531"/>
      <c r="L37" s="531"/>
      <c r="M37" s="558"/>
      <c r="N37" s="534"/>
      <c r="O37" s="534"/>
      <c r="P37" s="534"/>
    </row>
    <row r="38" spans="1:16" s="536" customFormat="1">
      <c r="A38" s="531"/>
      <c r="B38" s="531"/>
      <c r="C38" s="532"/>
      <c r="D38" s="532"/>
      <c r="E38" s="532"/>
      <c r="F38" s="532"/>
      <c r="G38" s="532"/>
      <c r="H38" s="534"/>
      <c r="I38" s="534"/>
      <c r="J38" s="534"/>
      <c r="K38" s="531"/>
      <c r="L38" s="531"/>
      <c r="M38" s="558"/>
      <c r="N38" s="534"/>
      <c r="O38" s="534"/>
      <c r="P38" s="534"/>
    </row>
  </sheetData>
  <mergeCells count="14">
    <mergeCell ref="H5:H6"/>
    <mergeCell ref="C5:C6"/>
    <mergeCell ref="D5:D6"/>
    <mergeCell ref="E5:E6"/>
    <mergeCell ref="F5:F6"/>
    <mergeCell ref="G5:G6"/>
    <mergeCell ref="O5:O6"/>
    <mergeCell ref="P5:P6"/>
    <mergeCell ref="I5:I6"/>
    <mergeCell ref="J5:J6"/>
    <mergeCell ref="K5:K6"/>
    <mergeCell ref="L5:L6"/>
    <mergeCell ref="M5:M6"/>
    <mergeCell ref="N5:N6"/>
  </mergeCells>
  <printOptions horizontalCentered="1"/>
  <pageMargins left="0.39370078740157483" right="0.31496062992125984" top="0.6692913385826772" bottom="0.47244094488188981" header="0.26" footer="0.15748031496062992"/>
  <pageSetup paperSize="9" fitToHeight="0" orientation="landscape" r:id="rId1"/>
  <headerFooter alignWithMargins="0">
    <oddFooter>&amp;R&amp;"Tahoma,Regular"&amp;8&amp;F / &amp;D /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0"/>
  <sheetViews>
    <sheetView topLeftCell="A3" zoomScale="85" zoomScaleNormal="85" workbookViewId="0">
      <selection activeCell="E17" sqref="E17"/>
    </sheetView>
  </sheetViews>
  <sheetFormatPr defaultRowHeight="14"/>
  <cols>
    <col min="1" max="1" width="2.4140625" style="4" customWidth="1"/>
    <col min="2" max="2" width="5.1640625" style="2" customWidth="1"/>
    <col min="3" max="3" width="10.6640625" style="2" bestFit="1" customWidth="1"/>
    <col min="4" max="4" width="10" style="2" customWidth="1"/>
    <col min="5" max="5" width="31.58203125" style="2" customWidth="1"/>
    <col min="6" max="6" width="34" style="2" customWidth="1"/>
    <col min="7" max="7" width="10.58203125" style="263" bestFit="1" customWidth="1"/>
    <col min="8" max="8" width="9" style="263" customWidth="1"/>
    <col min="9" max="9" width="14" style="263" customWidth="1"/>
    <col min="10" max="10" width="15.6640625" style="2" customWidth="1"/>
    <col min="11" max="11" width="14.9140625" style="2" customWidth="1"/>
    <col min="12" max="252" width="9" style="2"/>
    <col min="253" max="253" width="2.4140625" style="2" customWidth="1"/>
    <col min="254" max="254" width="5.1640625" style="2" customWidth="1"/>
    <col min="255" max="255" width="8.9140625" style="2" customWidth="1"/>
    <col min="256" max="256" width="9.5" style="2" customWidth="1"/>
    <col min="257" max="257" width="10" style="2" customWidth="1"/>
    <col min="258" max="258" width="20.9140625" style="2" customWidth="1"/>
    <col min="259" max="259" width="28.08203125" style="2" customWidth="1"/>
    <col min="260" max="260" width="14" style="2" customWidth="1"/>
    <col min="261" max="262" width="13.58203125" style="2" customWidth="1"/>
    <col min="263" max="263" width="10.1640625" style="2" bestFit="1" customWidth="1"/>
    <col min="264" max="265" width="9.58203125" style="2" customWidth="1"/>
    <col min="266" max="266" width="14.9140625" style="2" customWidth="1"/>
    <col min="267" max="267" width="5.58203125" style="2" customWidth="1"/>
    <col min="268" max="508" width="9" style="2"/>
    <col min="509" max="509" width="2.4140625" style="2" customWidth="1"/>
    <col min="510" max="510" width="5.1640625" style="2" customWidth="1"/>
    <col min="511" max="511" width="8.9140625" style="2" customWidth="1"/>
    <col min="512" max="512" width="9.5" style="2" customWidth="1"/>
    <col min="513" max="513" width="10" style="2" customWidth="1"/>
    <col min="514" max="514" width="20.9140625" style="2" customWidth="1"/>
    <col min="515" max="515" width="28.08203125" style="2" customWidth="1"/>
    <col min="516" max="516" width="14" style="2" customWidth="1"/>
    <col min="517" max="518" width="13.58203125" style="2" customWidth="1"/>
    <col min="519" max="519" width="10.1640625" style="2" bestFit="1" customWidth="1"/>
    <col min="520" max="521" width="9.58203125" style="2" customWidth="1"/>
    <col min="522" max="522" width="14.9140625" style="2" customWidth="1"/>
    <col min="523" max="523" width="5.58203125" style="2" customWidth="1"/>
    <col min="524" max="764" width="9" style="2"/>
    <col min="765" max="765" width="2.4140625" style="2" customWidth="1"/>
    <col min="766" max="766" width="5.1640625" style="2" customWidth="1"/>
    <col min="767" max="767" width="8.9140625" style="2" customWidth="1"/>
    <col min="768" max="768" width="9.5" style="2" customWidth="1"/>
    <col min="769" max="769" width="10" style="2" customWidth="1"/>
    <col min="770" max="770" width="20.9140625" style="2" customWidth="1"/>
    <col min="771" max="771" width="28.08203125" style="2" customWidth="1"/>
    <col min="772" max="772" width="14" style="2" customWidth="1"/>
    <col min="773" max="774" width="13.58203125" style="2" customWidth="1"/>
    <col min="775" max="775" width="10.1640625" style="2" bestFit="1" customWidth="1"/>
    <col min="776" max="777" width="9.58203125" style="2" customWidth="1"/>
    <col min="778" max="778" width="14.9140625" style="2" customWidth="1"/>
    <col min="779" max="779" width="5.58203125" style="2" customWidth="1"/>
    <col min="780" max="1020" width="9" style="2"/>
    <col min="1021" max="1021" width="2.4140625" style="2" customWidth="1"/>
    <col min="1022" max="1022" width="5.1640625" style="2" customWidth="1"/>
    <col min="1023" max="1023" width="8.9140625" style="2" customWidth="1"/>
    <col min="1024" max="1024" width="9.5" style="2" customWidth="1"/>
    <col min="1025" max="1025" width="10" style="2" customWidth="1"/>
    <col min="1026" max="1026" width="20.9140625" style="2" customWidth="1"/>
    <col min="1027" max="1027" width="28.08203125" style="2" customWidth="1"/>
    <col min="1028" max="1028" width="14" style="2" customWidth="1"/>
    <col min="1029" max="1030" width="13.58203125" style="2" customWidth="1"/>
    <col min="1031" max="1031" width="10.1640625" style="2" bestFit="1" customWidth="1"/>
    <col min="1032" max="1033" width="9.58203125" style="2" customWidth="1"/>
    <col min="1034" max="1034" width="14.9140625" style="2" customWidth="1"/>
    <col min="1035" max="1035" width="5.58203125" style="2" customWidth="1"/>
    <col min="1036" max="1276" width="9" style="2"/>
    <col min="1277" max="1277" width="2.4140625" style="2" customWidth="1"/>
    <col min="1278" max="1278" width="5.1640625" style="2" customWidth="1"/>
    <col min="1279" max="1279" width="8.9140625" style="2" customWidth="1"/>
    <col min="1280" max="1280" width="9.5" style="2" customWidth="1"/>
    <col min="1281" max="1281" width="10" style="2" customWidth="1"/>
    <col min="1282" max="1282" width="20.9140625" style="2" customWidth="1"/>
    <col min="1283" max="1283" width="28.08203125" style="2" customWidth="1"/>
    <col min="1284" max="1284" width="14" style="2" customWidth="1"/>
    <col min="1285" max="1286" width="13.58203125" style="2" customWidth="1"/>
    <col min="1287" max="1287" width="10.1640625" style="2" bestFit="1" customWidth="1"/>
    <col min="1288" max="1289" width="9.58203125" style="2" customWidth="1"/>
    <col min="1290" max="1290" width="14.9140625" style="2" customWidth="1"/>
    <col min="1291" max="1291" width="5.58203125" style="2" customWidth="1"/>
    <col min="1292" max="1532" width="9" style="2"/>
    <col min="1533" max="1533" width="2.4140625" style="2" customWidth="1"/>
    <col min="1534" max="1534" width="5.1640625" style="2" customWidth="1"/>
    <col min="1535" max="1535" width="8.9140625" style="2" customWidth="1"/>
    <col min="1536" max="1536" width="9.5" style="2" customWidth="1"/>
    <col min="1537" max="1537" width="10" style="2" customWidth="1"/>
    <col min="1538" max="1538" width="20.9140625" style="2" customWidth="1"/>
    <col min="1539" max="1539" width="28.08203125" style="2" customWidth="1"/>
    <col min="1540" max="1540" width="14" style="2" customWidth="1"/>
    <col min="1541" max="1542" width="13.58203125" style="2" customWidth="1"/>
    <col min="1543" max="1543" width="10.1640625" style="2" bestFit="1" customWidth="1"/>
    <col min="1544" max="1545" width="9.58203125" style="2" customWidth="1"/>
    <col min="1546" max="1546" width="14.9140625" style="2" customWidth="1"/>
    <col min="1547" max="1547" width="5.58203125" style="2" customWidth="1"/>
    <col min="1548" max="1788" width="9" style="2"/>
    <col min="1789" max="1789" width="2.4140625" style="2" customWidth="1"/>
    <col min="1790" max="1790" width="5.1640625" style="2" customWidth="1"/>
    <col min="1791" max="1791" width="8.9140625" style="2" customWidth="1"/>
    <col min="1792" max="1792" width="9.5" style="2" customWidth="1"/>
    <col min="1793" max="1793" width="10" style="2" customWidth="1"/>
    <col min="1794" max="1794" width="20.9140625" style="2" customWidth="1"/>
    <col min="1795" max="1795" width="28.08203125" style="2" customWidth="1"/>
    <col min="1796" max="1796" width="14" style="2" customWidth="1"/>
    <col min="1797" max="1798" width="13.58203125" style="2" customWidth="1"/>
    <col min="1799" max="1799" width="10.1640625" style="2" bestFit="1" customWidth="1"/>
    <col min="1800" max="1801" width="9.58203125" style="2" customWidth="1"/>
    <col min="1802" max="1802" width="14.9140625" style="2" customWidth="1"/>
    <col min="1803" max="1803" width="5.58203125" style="2" customWidth="1"/>
    <col min="1804" max="2044" width="9" style="2"/>
    <col min="2045" max="2045" width="2.4140625" style="2" customWidth="1"/>
    <col min="2046" max="2046" width="5.1640625" style="2" customWidth="1"/>
    <col min="2047" max="2047" width="8.9140625" style="2" customWidth="1"/>
    <col min="2048" max="2048" width="9.5" style="2" customWidth="1"/>
    <col min="2049" max="2049" width="10" style="2" customWidth="1"/>
    <col min="2050" max="2050" width="20.9140625" style="2" customWidth="1"/>
    <col min="2051" max="2051" width="28.08203125" style="2" customWidth="1"/>
    <col min="2052" max="2052" width="14" style="2" customWidth="1"/>
    <col min="2053" max="2054" width="13.58203125" style="2" customWidth="1"/>
    <col min="2055" max="2055" width="10.1640625" style="2" bestFit="1" customWidth="1"/>
    <col min="2056" max="2057" width="9.58203125" style="2" customWidth="1"/>
    <col min="2058" max="2058" width="14.9140625" style="2" customWidth="1"/>
    <col min="2059" max="2059" width="5.58203125" style="2" customWidth="1"/>
    <col min="2060" max="2300" width="9" style="2"/>
    <col min="2301" max="2301" width="2.4140625" style="2" customWidth="1"/>
    <col min="2302" max="2302" width="5.1640625" style="2" customWidth="1"/>
    <col min="2303" max="2303" width="8.9140625" style="2" customWidth="1"/>
    <col min="2304" max="2304" width="9.5" style="2" customWidth="1"/>
    <col min="2305" max="2305" width="10" style="2" customWidth="1"/>
    <col min="2306" max="2306" width="20.9140625" style="2" customWidth="1"/>
    <col min="2307" max="2307" width="28.08203125" style="2" customWidth="1"/>
    <col min="2308" max="2308" width="14" style="2" customWidth="1"/>
    <col min="2309" max="2310" width="13.58203125" style="2" customWidth="1"/>
    <col min="2311" max="2311" width="10.1640625" style="2" bestFit="1" customWidth="1"/>
    <col min="2312" max="2313" width="9.58203125" style="2" customWidth="1"/>
    <col min="2314" max="2314" width="14.9140625" style="2" customWidth="1"/>
    <col min="2315" max="2315" width="5.58203125" style="2" customWidth="1"/>
    <col min="2316" max="2556" width="9" style="2"/>
    <col min="2557" max="2557" width="2.4140625" style="2" customWidth="1"/>
    <col min="2558" max="2558" width="5.1640625" style="2" customWidth="1"/>
    <col min="2559" max="2559" width="8.9140625" style="2" customWidth="1"/>
    <col min="2560" max="2560" width="9.5" style="2" customWidth="1"/>
    <col min="2561" max="2561" width="10" style="2" customWidth="1"/>
    <col min="2562" max="2562" width="20.9140625" style="2" customWidth="1"/>
    <col min="2563" max="2563" width="28.08203125" style="2" customWidth="1"/>
    <col min="2564" max="2564" width="14" style="2" customWidth="1"/>
    <col min="2565" max="2566" width="13.58203125" style="2" customWidth="1"/>
    <col min="2567" max="2567" width="10.1640625" style="2" bestFit="1" customWidth="1"/>
    <col min="2568" max="2569" width="9.58203125" style="2" customWidth="1"/>
    <col min="2570" max="2570" width="14.9140625" style="2" customWidth="1"/>
    <col min="2571" max="2571" width="5.58203125" style="2" customWidth="1"/>
    <col min="2572" max="2812" width="9" style="2"/>
    <col min="2813" max="2813" width="2.4140625" style="2" customWidth="1"/>
    <col min="2814" max="2814" width="5.1640625" style="2" customWidth="1"/>
    <col min="2815" max="2815" width="8.9140625" style="2" customWidth="1"/>
    <col min="2816" max="2816" width="9.5" style="2" customWidth="1"/>
    <col min="2817" max="2817" width="10" style="2" customWidth="1"/>
    <col min="2818" max="2818" width="20.9140625" style="2" customWidth="1"/>
    <col min="2819" max="2819" width="28.08203125" style="2" customWidth="1"/>
    <col min="2820" max="2820" width="14" style="2" customWidth="1"/>
    <col min="2821" max="2822" width="13.58203125" style="2" customWidth="1"/>
    <col min="2823" max="2823" width="10.1640625" style="2" bestFit="1" customWidth="1"/>
    <col min="2824" max="2825" width="9.58203125" style="2" customWidth="1"/>
    <col min="2826" max="2826" width="14.9140625" style="2" customWidth="1"/>
    <col min="2827" max="2827" width="5.58203125" style="2" customWidth="1"/>
    <col min="2828" max="3068" width="9" style="2"/>
    <col min="3069" max="3069" width="2.4140625" style="2" customWidth="1"/>
    <col min="3070" max="3070" width="5.1640625" style="2" customWidth="1"/>
    <col min="3071" max="3071" width="8.9140625" style="2" customWidth="1"/>
    <col min="3072" max="3072" width="9.5" style="2" customWidth="1"/>
    <col min="3073" max="3073" width="10" style="2" customWidth="1"/>
    <col min="3074" max="3074" width="20.9140625" style="2" customWidth="1"/>
    <col min="3075" max="3075" width="28.08203125" style="2" customWidth="1"/>
    <col min="3076" max="3076" width="14" style="2" customWidth="1"/>
    <col min="3077" max="3078" width="13.58203125" style="2" customWidth="1"/>
    <col min="3079" max="3079" width="10.1640625" style="2" bestFit="1" customWidth="1"/>
    <col min="3080" max="3081" width="9.58203125" style="2" customWidth="1"/>
    <col min="3082" max="3082" width="14.9140625" style="2" customWidth="1"/>
    <col min="3083" max="3083" width="5.58203125" style="2" customWidth="1"/>
    <col min="3084" max="3324" width="9" style="2"/>
    <col min="3325" max="3325" width="2.4140625" style="2" customWidth="1"/>
    <col min="3326" max="3326" width="5.1640625" style="2" customWidth="1"/>
    <col min="3327" max="3327" width="8.9140625" style="2" customWidth="1"/>
    <col min="3328" max="3328" width="9.5" style="2" customWidth="1"/>
    <col min="3329" max="3329" width="10" style="2" customWidth="1"/>
    <col min="3330" max="3330" width="20.9140625" style="2" customWidth="1"/>
    <col min="3331" max="3331" width="28.08203125" style="2" customWidth="1"/>
    <col min="3332" max="3332" width="14" style="2" customWidth="1"/>
    <col min="3333" max="3334" width="13.58203125" style="2" customWidth="1"/>
    <col min="3335" max="3335" width="10.1640625" style="2" bestFit="1" customWidth="1"/>
    <col min="3336" max="3337" width="9.58203125" style="2" customWidth="1"/>
    <col min="3338" max="3338" width="14.9140625" style="2" customWidth="1"/>
    <col min="3339" max="3339" width="5.58203125" style="2" customWidth="1"/>
    <col min="3340" max="3580" width="9" style="2"/>
    <col min="3581" max="3581" width="2.4140625" style="2" customWidth="1"/>
    <col min="3582" max="3582" width="5.1640625" style="2" customWidth="1"/>
    <col min="3583" max="3583" width="8.9140625" style="2" customWidth="1"/>
    <col min="3584" max="3584" width="9.5" style="2" customWidth="1"/>
    <col min="3585" max="3585" width="10" style="2" customWidth="1"/>
    <col min="3586" max="3586" width="20.9140625" style="2" customWidth="1"/>
    <col min="3587" max="3587" width="28.08203125" style="2" customWidth="1"/>
    <col min="3588" max="3588" width="14" style="2" customWidth="1"/>
    <col min="3589" max="3590" width="13.58203125" style="2" customWidth="1"/>
    <col min="3591" max="3591" width="10.1640625" style="2" bestFit="1" customWidth="1"/>
    <col min="3592" max="3593" width="9.58203125" style="2" customWidth="1"/>
    <col min="3594" max="3594" width="14.9140625" style="2" customWidth="1"/>
    <col min="3595" max="3595" width="5.58203125" style="2" customWidth="1"/>
    <col min="3596" max="3836" width="9" style="2"/>
    <col min="3837" max="3837" width="2.4140625" style="2" customWidth="1"/>
    <col min="3838" max="3838" width="5.1640625" style="2" customWidth="1"/>
    <col min="3839" max="3839" width="8.9140625" style="2" customWidth="1"/>
    <col min="3840" max="3840" width="9.5" style="2" customWidth="1"/>
    <col min="3841" max="3841" width="10" style="2" customWidth="1"/>
    <col min="3842" max="3842" width="20.9140625" style="2" customWidth="1"/>
    <col min="3843" max="3843" width="28.08203125" style="2" customWidth="1"/>
    <col min="3844" max="3844" width="14" style="2" customWidth="1"/>
    <col min="3845" max="3846" width="13.58203125" style="2" customWidth="1"/>
    <col min="3847" max="3847" width="10.1640625" style="2" bestFit="1" customWidth="1"/>
    <col min="3848" max="3849" width="9.58203125" style="2" customWidth="1"/>
    <col min="3850" max="3850" width="14.9140625" style="2" customWidth="1"/>
    <col min="3851" max="3851" width="5.58203125" style="2" customWidth="1"/>
    <col min="3852" max="4092" width="9" style="2"/>
    <col min="4093" max="4093" width="2.4140625" style="2" customWidth="1"/>
    <col min="4094" max="4094" width="5.1640625" style="2" customWidth="1"/>
    <col min="4095" max="4095" width="8.9140625" style="2" customWidth="1"/>
    <col min="4096" max="4096" width="9.5" style="2" customWidth="1"/>
    <col min="4097" max="4097" width="10" style="2" customWidth="1"/>
    <col min="4098" max="4098" width="20.9140625" style="2" customWidth="1"/>
    <col min="4099" max="4099" width="28.08203125" style="2" customWidth="1"/>
    <col min="4100" max="4100" width="14" style="2" customWidth="1"/>
    <col min="4101" max="4102" width="13.58203125" style="2" customWidth="1"/>
    <col min="4103" max="4103" width="10.1640625" style="2" bestFit="1" customWidth="1"/>
    <col min="4104" max="4105" width="9.58203125" style="2" customWidth="1"/>
    <col min="4106" max="4106" width="14.9140625" style="2" customWidth="1"/>
    <col min="4107" max="4107" width="5.58203125" style="2" customWidth="1"/>
    <col min="4108" max="4348" width="9" style="2"/>
    <col min="4349" max="4349" width="2.4140625" style="2" customWidth="1"/>
    <col min="4350" max="4350" width="5.1640625" style="2" customWidth="1"/>
    <col min="4351" max="4351" width="8.9140625" style="2" customWidth="1"/>
    <col min="4352" max="4352" width="9.5" style="2" customWidth="1"/>
    <col min="4353" max="4353" width="10" style="2" customWidth="1"/>
    <col min="4354" max="4354" width="20.9140625" style="2" customWidth="1"/>
    <col min="4355" max="4355" width="28.08203125" style="2" customWidth="1"/>
    <col min="4356" max="4356" width="14" style="2" customWidth="1"/>
    <col min="4357" max="4358" width="13.58203125" style="2" customWidth="1"/>
    <col min="4359" max="4359" width="10.1640625" style="2" bestFit="1" customWidth="1"/>
    <col min="4360" max="4361" width="9.58203125" style="2" customWidth="1"/>
    <col min="4362" max="4362" width="14.9140625" style="2" customWidth="1"/>
    <col min="4363" max="4363" width="5.58203125" style="2" customWidth="1"/>
    <col min="4364" max="4604" width="9" style="2"/>
    <col min="4605" max="4605" width="2.4140625" style="2" customWidth="1"/>
    <col min="4606" max="4606" width="5.1640625" style="2" customWidth="1"/>
    <col min="4607" max="4607" width="8.9140625" style="2" customWidth="1"/>
    <col min="4608" max="4608" width="9.5" style="2" customWidth="1"/>
    <col min="4609" max="4609" width="10" style="2" customWidth="1"/>
    <col min="4610" max="4610" width="20.9140625" style="2" customWidth="1"/>
    <col min="4611" max="4611" width="28.08203125" style="2" customWidth="1"/>
    <col min="4612" max="4612" width="14" style="2" customWidth="1"/>
    <col min="4613" max="4614" width="13.58203125" style="2" customWidth="1"/>
    <col min="4615" max="4615" width="10.1640625" style="2" bestFit="1" customWidth="1"/>
    <col min="4616" max="4617" width="9.58203125" style="2" customWidth="1"/>
    <col min="4618" max="4618" width="14.9140625" style="2" customWidth="1"/>
    <col min="4619" max="4619" width="5.58203125" style="2" customWidth="1"/>
    <col min="4620" max="4860" width="9" style="2"/>
    <col min="4861" max="4861" width="2.4140625" style="2" customWidth="1"/>
    <col min="4862" max="4862" width="5.1640625" style="2" customWidth="1"/>
    <col min="4863" max="4863" width="8.9140625" style="2" customWidth="1"/>
    <col min="4864" max="4864" width="9.5" style="2" customWidth="1"/>
    <col min="4865" max="4865" width="10" style="2" customWidth="1"/>
    <col min="4866" max="4866" width="20.9140625" style="2" customWidth="1"/>
    <col min="4867" max="4867" width="28.08203125" style="2" customWidth="1"/>
    <col min="4868" max="4868" width="14" style="2" customWidth="1"/>
    <col min="4869" max="4870" width="13.58203125" style="2" customWidth="1"/>
    <col min="4871" max="4871" width="10.1640625" style="2" bestFit="1" customWidth="1"/>
    <col min="4872" max="4873" width="9.58203125" style="2" customWidth="1"/>
    <col min="4874" max="4874" width="14.9140625" style="2" customWidth="1"/>
    <col min="4875" max="4875" width="5.58203125" style="2" customWidth="1"/>
    <col min="4876" max="5116" width="9" style="2"/>
    <col min="5117" max="5117" width="2.4140625" style="2" customWidth="1"/>
    <col min="5118" max="5118" width="5.1640625" style="2" customWidth="1"/>
    <col min="5119" max="5119" width="8.9140625" style="2" customWidth="1"/>
    <col min="5120" max="5120" width="9.5" style="2" customWidth="1"/>
    <col min="5121" max="5121" width="10" style="2" customWidth="1"/>
    <col min="5122" max="5122" width="20.9140625" style="2" customWidth="1"/>
    <col min="5123" max="5123" width="28.08203125" style="2" customWidth="1"/>
    <col min="5124" max="5124" width="14" style="2" customWidth="1"/>
    <col min="5125" max="5126" width="13.58203125" style="2" customWidth="1"/>
    <col min="5127" max="5127" width="10.1640625" style="2" bestFit="1" customWidth="1"/>
    <col min="5128" max="5129" width="9.58203125" style="2" customWidth="1"/>
    <col min="5130" max="5130" width="14.9140625" style="2" customWidth="1"/>
    <col min="5131" max="5131" width="5.58203125" style="2" customWidth="1"/>
    <col min="5132" max="5372" width="9" style="2"/>
    <col min="5373" max="5373" width="2.4140625" style="2" customWidth="1"/>
    <col min="5374" max="5374" width="5.1640625" style="2" customWidth="1"/>
    <col min="5375" max="5375" width="8.9140625" style="2" customWidth="1"/>
    <col min="5376" max="5376" width="9.5" style="2" customWidth="1"/>
    <col min="5377" max="5377" width="10" style="2" customWidth="1"/>
    <col min="5378" max="5378" width="20.9140625" style="2" customWidth="1"/>
    <col min="5379" max="5379" width="28.08203125" style="2" customWidth="1"/>
    <col min="5380" max="5380" width="14" style="2" customWidth="1"/>
    <col min="5381" max="5382" width="13.58203125" style="2" customWidth="1"/>
    <col min="5383" max="5383" width="10.1640625" style="2" bestFit="1" customWidth="1"/>
    <col min="5384" max="5385" width="9.58203125" style="2" customWidth="1"/>
    <col min="5386" max="5386" width="14.9140625" style="2" customWidth="1"/>
    <col min="5387" max="5387" width="5.58203125" style="2" customWidth="1"/>
    <col min="5388" max="5628" width="9" style="2"/>
    <col min="5629" max="5629" width="2.4140625" style="2" customWidth="1"/>
    <col min="5630" max="5630" width="5.1640625" style="2" customWidth="1"/>
    <col min="5631" max="5631" width="8.9140625" style="2" customWidth="1"/>
    <col min="5632" max="5632" width="9.5" style="2" customWidth="1"/>
    <col min="5633" max="5633" width="10" style="2" customWidth="1"/>
    <col min="5634" max="5634" width="20.9140625" style="2" customWidth="1"/>
    <col min="5635" max="5635" width="28.08203125" style="2" customWidth="1"/>
    <col min="5636" max="5636" width="14" style="2" customWidth="1"/>
    <col min="5637" max="5638" width="13.58203125" style="2" customWidth="1"/>
    <col min="5639" max="5639" width="10.1640625" style="2" bestFit="1" customWidth="1"/>
    <col min="5640" max="5641" width="9.58203125" style="2" customWidth="1"/>
    <col min="5642" max="5642" width="14.9140625" style="2" customWidth="1"/>
    <col min="5643" max="5643" width="5.58203125" style="2" customWidth="1"/>
    <col min="5644" max="5884" width="9" style="2"/>
    <col min="5885" max="5885" width="2.4140625" style="2" customWidth="1"/>
    <col min="5886" max="5886" width="5.1640625" style="2" customWidth="1"/>
    <col min="5887" max="5887" width="8.9140625" style="2" customWidth="1"/>
    <col min="5888" max="5888" width="9.5" style="2" customWidth="1"/>
    <col min="5889" max="5889" width="10" style="2" customWidth="1"/>
    <col min="5890" max="5890" width="20.9140625" style="2" customWidth="1"/>
    <col min="5891" max="5891" width="28.08203125" style="2" customWidth="1"/>
    <col min="5892" max="5892" width="14" style="2" customWidth="1"/>
    <col min="5893" max="5894" width="13.58203125" style="2" customWidth="1"/>
    <col min="5895" max="5895" width="10.1640625" style="2" bestFit="1" customWidth="1"/>
    <col min="5896" max="5897" width="9.58203125" style="2" customWidth="1"/>
    <col min="5898" max="5898" width="14.9140625" style="2" customWidth="1"/>
    <col min="5899" max="5899" width="5.58203125" style="2" customWidth="1"/>
    <col min="5900" max="6140" width="9" style="2"/>
    <col min="6141" max="6141" width="2.4140625" style="2" customWidth="1"/>
    <col min="6142" max="6142" width="5.1640625" style="2" customWidth="1"/>
    <col min="6143" max="6143" width="8.9140625" style="2" customWidth="1"/>
    <col min="6144" max="6144" width="9.5" style="2" customWidth="1"/>
    <col min="6145" max="6145" width="10" style="2" customWidth="1"/>
    <col min="6146" max="6146" width="20.9140625" style="2" customWidth="1"/>
    <col min="6147" max="6147" width="28.08203125" style="2" customWidth="1"/>
    <col min="6148" max="6148" width="14" style="2" customWidth="1"/>
    <col min="6149" max="6150" width="13.58203125" style="2" customWidth="1"/>
    <col min="6151" max="6151" width="10.1640625" style="2" bestFit="1" customWidth="1"/>
    <col min="6152" max="6153" width="9.58203125" style="2" customWidth="1"/>
    <col min="6154" max="6154" width="14.9140625" style="2" customWidth="1"/>
    <col min="6155" max="6155" width="5.58203125" style="2" customWidth="1"/>
    <col min="6156" max="6396" width="9" style="2"/>
    <col min="6397" max="6397" width="2.4140625" style="2" customWidth="1"/>
    <col min="6398" max="6398" width="5.1640625" style="2" customWidth="1"/>
    <col min="6399" max="6399" width="8.9140625" style="2" customWidth="1"/>
    <col min="6400" max="6400" width="9.5" style="2" customWidth="1"/>
    <col min="6401" max="6401" width="10" style="2" customWidth="1"/>
    <col min="6402" max="6402" width="20.9140625" style="2" customWidth="1"/>
    <col min="6403" max="6403" width="28.08203125" style="2" customWidth="1"/>
    <col min="6404" max="6404" width="14" style="2" customWidth="1"/>
    <col min="6405" max="6406" width="13.58203125" style="2" customWidth="1"/>
    <col min="6407" max="6407" width="10.1640625" style="2" bestFit="1" customWidth="1"/>
    <col min="6408" max="6409" width="9.58203125" style="2" customWidth="1"/>
    <col min="6410" max="6410" width="14.9140625" style="2" customWidth="1"/>
    <col min="6411" max="6411" width="5.58203125" style="2" customWidth="1"/>
    <col min="6412" max="6652" width="9" style="2"/>
    <col min="6653" max="6653" width="2.4140625" style="2" customWidth="1"/>
    <col min="6654" max="6654" width="5.1640625" style="2" customWidth="1"/>
    <col min="6655" max="6655" width="8.9140625" style="2" customWidth="1"/>
    <col min="6656" max="6656" width="9.5" style="2" customWidth="1"/>
    <col min="6657" max="6657" width="10" style="2" customWidth="1"/>
    <col min="6658" max="6658" width="20.9140625" style="2" customWidth="1"/>
    <col min="6659" max="6659" width="28.08203125" style="2" customWidth="1"/>
    <col min="6660" max="6660" width="14" style="2" customWidth="1"/>
    <col min="6661" max="6662" width="13.58203125" style="2" customWidth="1"/>
    <col min="6663" max="6663" width="10.1640625" style="2" bestFit="1" customWidth="1"/>
    <col min="6664" max="6665" width="9.58203125" style="2" customWidth="1"/>
    <col min="6666" max="6666" width="14.9140625" style="2" customWidth="1"/>
    <col min="6667" max="6667" width="5.58203125" style="2" customWidth="1"/>
    <col min="6668" max="6908" width="9" style="2"/>
    <col min="6909" max="6909" width="2.4140625" style="2" customWidth="1"/>
    <col min="6910" max="6910" width="5.1640625" style="2" customWidth="1"/>
    <col min="6911" max="6911" width="8.9140625" style="2" customWidth="1"/>
    <col min="6912" max="6912" width="9.5" style="2" customWidth="1"/>
    <col min="6913" max="6913" width="10" style="2" customWidth="1"/>
    <col min="6914" max="6914" width="20.9140625" style="2" customWidth="1"/>
    <col min="6915" max="6915" width="28.08203125" style="2" customWidth="1"/>
    <col min="6916" max="6916" width="14" style="2" customWidth="1"/>
    <col min="6917" max="6918" width="13.58203125" style="2" customWidth="1"/>
    <col min="6919" max="6919" width="10.1640625" style="2" bestFit="1" customWidth="1"/>
    <col min="6920" max="6921" width="9.58203125" style="2" customWidth="1"/>
    <col min="6922" max="6922" width="14.9140625" style="2" customWidth="1"/>
    <col min="6923" max="6923" width="5.58203125" style="2" customWidth="1"/>
    <col min="6924" max="7164" width="9" style="2"/>
    <col min="7165" max="7165" width="2.4140625" style="2" customWidth="1"/>
    <col min="7166" max="7166" width="5.1640625" style="2" customWidth="1"/>
    <col min="7167" max="7167" width="8.9140625" style="2" customWidth="1"/>
    <col min="7168" max="7168" width="9.5" style="2" customWidth="1"/>
    <col min="7169" max="7169" width="10" style="2" customWidth="1"/>
    <col min="7170" max="7170" width="20.9140625" style="2" customWidth="1"/>
    <col min="7171" max="7171" width="28.08203125" style="2" customWidth="1"/>
    <col min="7172" max="7172" width="14" style="2" customWidth="1"/>
    <col min="7173" max="7174" width="13.58203125" style="2" customWidth="1"/>
    <col min="7175" max="7175" width="10.1640625" style="2" bestFit="1" customWidth="1"/>
    <col min="7176" max="7177" width="9.58203125" style="2" customWidth="1"/>
    <col min="7178" max="7178" width="14.9140625" style="2" customWidth="1"/>
    <col min="7179" max="7179" width="5.58203125" style="2" customWidth="1"/>
    <col min="7180" max="7420" width="9" style="2"/>
    <col min="7421" max="7421" width="2.4140625" style="2" customWidth="1"/>
    <col min="7422" max="7422" width="5.1640625" style="2" customWidth="1"/>
    <col min="7423" max="7423" width="8.9140625" style="2" customWidth="1"/>
    <col min="7424" max="7424" width="9.5" style="2" customWidth="1"/>
    <col min="7425" max="7425" width="10" style="2" customWidth="1"/>
    <col min="7426" max="7426" width="20.9140625" style="2" customWidth="1"/>
    <col min="7427" max="7427" width="28.08203125" style="2" customWidth="1"/>
    <col min="7428" max="7428" width="14" style="2" customWidth="1"/>
    <col min="7429" max="7430" width="13.58203125" style="2" customWidth="1"/>
    <col min="7431" max="7431" width="10.1640625" style="2" bestFit="1" customWidth="1"/>
    <col min="7432" max="7433" width="9.58203125" style="2" customWidth="1"/>
    <col min="7434" max="7434" width="14.9140625" style="2" customWidth="1"/>
    <col min="7435" max="7435" width="5.58203125" style="2" customWidth="1"/>
    <col min="7436" max="7676" width="9" style="2"/>
    <col min="7677" max="7677" width="2.4140625" style="2" customWidth="1"/>
    <col min="7678" max="7678" width="5.1640625" style="2" customWidth="1"/>
    <col min="7679" max="7679" width="8.9140625" style="2" customWidth="1"/>
    <col min="7680" max="7680" width="9.5" style="2" customWidth="1"/>
    <col min="7681" max="7681" width="10" style="2" customWidth="1"/>
    <col min="7682" max="7682" width="20.9140625" style="2" customWidth="1"/>
    <col min="7683" max="7683" width="28.08203125" style="2" customWidth="1"/>
    <col min="7684" max="7684" width="14" style="2" customWidth="1"/>
    <col min="7685" max="7686" width="13.58203125" style="2" customWidth="1"/>
    <col min="7687" max="7687" width="10.1640625" style="2" bestFit="1" customWidth="1"/>
    <col min="7688" max="7689" width="9.58203125" style="2" customWidth="1"/>
    <col min="7690" max="7690" width="14.9140625" style="2" customWidth="1"/>
    <col min="7691" max="7691" width="5.58203125" style="2" customWidth="1"/>
    <col min="7692" max="7932" width="9" style="2"/>
    <col min="7933" max="7933" width="2.4140625" style="2" customWidth="1"/>
    <col min="7934" max="7934" width="5.1640625" style="2" customWidth="1"/>
    <col min="7935" max="7935" width="8.9140625" style="2" customWidth="1"/>
    <col min="7936" max="7936" width="9.5" style="2" customWidth="1"/>
    <col min="7937" max="7937" width="10" style="2" customWidth="1"/>
    <col min="7938" max="7938" width="20.9140625" style="2" customWidth="1"/>
    <col min="7939" max="7939" width="28.08203125" style="2" customWidth="1"/>
    <col min="7940" max="7940" width="14" style="2" customWidth="1"/>
    <col min="7941" max="7942" width="13.58203125" style="2" customWidth="1"/>
    <col min="7943" max="7943" width="10.1640625" style="2" bestFit="1" customWidth="1"/>
    <col min="7944" max="7945" width="9.58203125" style="2" customWidth="1"/>
    <col min="7946" max="7946" width="14.9140625" style="2" customWidth="1"/>
    <col min="7947" max="7947" width="5.58203125" style="2" customWidth="1"/>
    <col min="7948" max="8188" width="9" style="2"/>
    <col min="8189" max="8189" width="2.4140625" style="2" customWidth="1"/>
    <col min="8190" max="8190" width="5.1640625" style="2" customWidth="1"/>
    <col min="8191" max="8191" width="8.9140625" style="2" customWidth="1"/>
    <col min="8192" max="8192" width="9.5" style="2" customWidth="1"/>
    <col min="8193" max="8193" width="10" style="2" customWidth="1"/>
    <col min="8194" max="8194" width="20.9140625" style="2" customWidth="1"/>
    <col min="8195" max="8195" width="28.08203125" style="2" customWidth="1"/>
    <col min="8196" max="8196" width="14" style="2" customWidth="1"/>
    <col min="8197" max="8198" width="13.58203125" style="2" customWidth="1"/>
    <col min="8199" max="8199" width="10.1640625" style="2" bestFit="1" customWidth="1"/>
    <col min="8200" max="8201" width="9.58203125" style="2" customWidth="1"/>
    <col min="8202" max="8202" width="14.9140625" style="2" customWidth="1"/>
    <col min="8203" max="8203" width="5.58203125" style="2" customWidth="1"/>
    <col min="8204" max="8444" width="9" style="2"/>
    <col min="8445" max="8445" width="2.4140625" style="2" customWidth="1"/>
    <col min="8446" max="8446" width="5.1640625" style="2" customWidth="1"/>
    <col min="8447" max="8447" width="8.9140625" style="2" customWidth="1"/>
    <col min="8448" max="8448" width="9.5" style="2" customWidth="1"/>
    <col min="8449" max="8449" width="10" style="2" customWidth="1"/>
    <col min="8450" max="8450" width="20.9140625" style="2" customWidth="1"/>
    <col min="8451" max="8451" width="28.08203125" style="2" customWidth="1"/>
    <col min="8452" max="8452" width="14" style="2" customWidth="1"/>
    <col min="8453" max="8454" width="13.58203125" style="2" customWidth="1"/>
    <col min="8455" max="8455" width="10.1640625" style="2" bestFit="1" customWidth="1"/>
    <col min="8456" max="8457" width="9.58203125" style="2" customWidth="1"/>
    <col min="8458" max="8458" width="14.9140625" style="2" customWidth="1"/>
    <col min="8459" max="8459" width="5.58203125" style="2" customWidth="1"/>
    <col min="8460" max="8700" width="9" style="2"/>
    <col min="8701" max="8701" width="2.4140625" style="2" customWidth="1"/>
    <col min="8702" max="8702" width="5.1640625" style="2" customWidth="1"/>
    <col min="8703" max="8703" width="8.9140625" style="2" customWidth="1"/>
    <col min="8704" max="8704" width="9.5" style="2" customWidth="1"/>
    <col min="8705" max="8705" width="10" style="2" customWidth="1"/>
    <col min="8706" max="8706" width="20.9140625" style="2" customWidth="1"/>
    <col min="8707" max="8707" width="28.08203125" style="2" customWidth="1"/>
    <col min="8708" max="8708" width="14" style="2" customWidth="1"/>
    <col min="8709" max="8710" width="13.58203125" style="2" customWidth="1"/>
    <col min="8711" max="8711" width="10.1640625" style="2" bestFit="1" customWidth="1"/>
    <col min="8712" max="8713" width="9.58203125" style="2" customWidth="1"/>
    <col min="8714" max="8714" width="14.9140625" style="2" customWidth="1"/>
    <col min="8715" max="8715" width="5.58203125" style="2" customWidth="1"/>
    <col min="8716" max="8956" width="9" style="2"/>
    <col min="8957" max="8957" width="2.4140625" style="2" customWidth="1"/>
    <col min="8958" max="8958" width="5.1640625" style="2" customWidth="1"/>
    <col min="8959" max="8959" width="8.9140625" style="2" customWidth="1"/>
    <col min="8960" max="8960" width="9.5" style="2" customWidth="1"/>
    <col min="8961" max="8961" width="10" style="2" customWidth="1"/>
    <col min="8962" max="8962" width="20.9140625" style="2" customWidth="1"/>
    <col min="8963" max="8963" width="28.08203125" style="2" customWidth="1"/>
    <col min="8964" max="8964" width="14" style="2" customWidth="1"/>
    <col min="8965" max="8966" width="13.58203125" style="2" customWidth="1"/>
    <col min="8967" max="8967" width="10.1640625" style="2" bestFit="1" customWidth="1"/>
    <col min="8968" max="8969" width="9.58203125" style="2" customWidth="1"/>
    <col min="8970" max="8970" width="14.9140625" style="2" customWidth="1"/>
    <col min="8971" max="8971" width="5.58203125" style="2" customWidth="1"/>
    <col min="8972" max="9212" width="9" style="2"/>
    <col min="9213" max="9213" width="2.4140625" style="2" customWidth="1"/>
    <col min="9214" max="9214" width="5.1640625" style="2" customWidth="1"/>
    <col min="9215" max="9215" width="8.9140625" style="2" customWidth="1"/>
    <col min="9216" max="9216" width="9.5" style="2" customWidth="1"/>
    <col min="9217" max="9217" width="10" style="2" customWidth="1"/>
    <col min="9218" max="9218" width="20.9140625" style="2" customWidth="1"/>
    <col min="9219" max="9219" width="28.08203125" style="2" customWidth="1"/>
    <col min="9220" max="9220" width="14" style="2" customWidth="1"/>
    <col min="9221" max="9222" width="13.58203125" style="2" customWidth="1"/>
    <col min="9223" max="9223" width="10.1640625" style="2" bestFit="1" customWidth="1"/>
    <col min="9224" max="9225" width="9.58203125" style="2" customWidth="1"/>
    <col min="9226" max="9226" width="14.9140625" style="2" customWidth="1"/>
    <col min="9227" max="9227" width="5.58203125" style="2" customWidth="1"/>
    <col min="9228" max="9468" width="9" style="2"/>
    <col min="9469" max="9469" width="2.4140625" style="2" customWidth="1"/>
    <col min="9470" max="9470" width="5.1640625" style="2" customWidth="1"/>
    <col min="9471" max="9471" width="8.9140625" style="2" customWidth="1"/>
    <col min="9472" max="9472" width="9.5" style="2" customWidth="1"/>
    <col min="9473" max="9473" width="10" style="2" customWidth="1"/>
    <col min="9474" max="9474" width="20.9140625" style="2" customWidth="1"/>
    <col min="9475" max="9475" width="28.08203125" style="2" customWidth="1"/>
    <col min="9476" max="9476" width="14" style="2" customWidth="1"/>
    <col min="9477" max="9478" width="13.58203125" style="2" customWidth="1"/>
    <col min="9479" max="9479" width="10.1640625" style="2" bestFit="1" customWidth="1"/>
    <col min="9480" max="9481" width="9.58203125" style="2" customWidth="1"/>
    <col min="9482" max="9482" width="14.9140625" style="2" customWidth="1"/>
    <col min="9483" max="9483" width="5.58203125" style="2" customWidth="1"/>
    <col min="9484" max="9724" width="9" style="2"/>
    <col min="9725" max="9725" width="2.4140625" style="2" customWidth="1"/>
    <col min="9726" max="9726" width="5.1640625" style="2" customWidth="1"/>
    <col min="9727" max="9727" width="8.9140625" style="2" customWidth="1"/>
    <col min="9728" max="9728" width="9.5" style="2" customWidth="1"/>
    <col min="9729" max="9729" width="10" style="2" customWidth="1"/>
    <col min="9730" max="9730" width="20.9140625" style="2" customWidth="1"/>
    <col min="9731" max="9731" width="28.08203125" style="2" customWidth="1"/>
    <col min="9732" max="9732" width="14" style="2" customWidth="1"/>
    <col min="9733" max="9734" width="13.58203125" style="2" customWidth="1"/>
    <col min="9735" max="9735" width="10.1640625" style="2" bestFit="1" customWidth="1"/>
    <col min="9736" max="9737" width="9.58203125" style="2" customWidth="1"/>
    <col min="9738" max="9738" width="14.9140625" style="2" customWidth="1"/>
    <col min="9739" max="9739" width="5.58203125" style="2" customWidth="1"/>
    <col min="9740" max="9980" width="9" style="2"/>
    <col min="9981" max="9981" width="2.4140625" style="2" customWidth="1"/>
    <col min="9982" max="9982" width="5.1640625" style="2" customWidth="1"/>
    <col min="9983" max="9983" width="8.9140625" style="2" customWidth="1"/>
    <col min="9984" max="9984" width="9.5" style="2" customWidth="1"/>
    <col min="9985" max="9985" width="10" style="2" customWidth="1"/>
    <col min="9986" max="9986" width="20.9140625" style="2" customWidth="1"/>
    <col min="9987" max="9987" width="28.08203125" style="2" customWidth="1"/>
    <col min="9988" max="9988" width="14" style="2" customWidth="1"/>
    <col min="9989" max="9990" width="13.58203125" style="2" customWidth="1"/>
    <col min="9991" max="9991" width="10.1640625" style="2" bestFit="1" customWidth="1"/>
    <col min="9992" max="9993" width="9.58203125" style="2" customWidth="1"/>
    <col min="9994" max="9994" width="14.9140625" style="2" customWidth="1"/>
    <col min="9995" max="9995" width="5.58203125" style="2" customWidth="1"/>
    <col min="9996" max="10236" width="9" style="2"/>
    <col min="10237" max="10237" width="2.4140625" style="2" customWidth="1"/>
    <col min="10238" max="10238" width="5.1640625" style="2" customWidth="1"/>
    <col min="10239" max="10239" width="8.9140625" style="2" customWidth="1"/>
    <col min="10240" max="10240" width="9.5" style="2" customWidth="1"/>
    <col min="10241" max="10241" width="10" style="2" customWidth="1"/>
    <col min="10242" max="10242" width="20.9140625" style="2" customWidth="1"/>
    <col min="10243" max="10243" width="28.08203125" style="2" customWidth="1"/>
    <col min="10244" max="10244" width="14" style="2" customWidth="1"/>
    <col min="10245" max="10246" width="13.58203125" style="2" customWidth="1"/>
    <col min="10247" max="10247" width="10.1640625" style="2" bestFit="1" customWidth="1"/>
    <col min="10248" max="10249" width="9.58203125" style="2" customWidth="1"/>
    <col min="10250" max="10250" width="14.9140625" style="2" customWidth="1"/>
    <col min="10251" max="10251" width="5.58203125" style="2" customWidth="1"/>
    <col min="10252" max="10492" width="9" style="2"/>
    <col min="10493" max="10493" width="2.4140625" style="2" customWidth="1"/>
    <col min="10494" max="10494" width="5.1640625" style="2" customWidth="1"/>
    <col min="10495" max="10495" width="8.9140625" style="2" customWidth="1"/>
    <col min="10496" max="10496" width="9.5" style="2" customWidth="1"/>
    <col min="10497" max="10497" width="10" style="2" customWidth="1"/>
    <col min="10498" max="10498" width="20.9140625" style="2" customWidth="1"/>
    <col min="10499" max="10499" width="28.08203125" style="2" customWidth="1"/>
    <col min="10500" max="10500" width="14" style="2" customWidth="1"/>
    <col min="10501" max="10502" width="13.58203125" style="2" customWidth="1"/>
    <col min="10503" max="10503" width="10.1640625" style="2" bestFit="1" customWidth="1"/>
    <col min="10504" max="10505" width="9.58203125" style="2" customWidth="1"/>
    <col min="10506" max="10506" width="14.9140625" style="2" customWidth="1"/>
    <col min="10507" max="10507" width="5.58203125" style="2" customWidth="1"/>
    <col min="10508" max="10748" width="9" style="2"/>
    <col min="10749" max="10749" width="2.4140625" style="2" customWidth="1"/>
    <col min="10750" max="10750" width="5.1640625" style="2" customWidth="1"/>
    <col min="10751" max="10751" width="8.9140625" style="2" customWidth="1"/>
    <col min="10752" max="10752" width="9.5" style="2" customWidth="1"/>
    <col min="10753" max="10753" width="10" style="2" customWidth="1"/>
    <col min="10754" max="10754" width="20.9140625" style="2" customWidth="1"/>
    <col min="10755" max="10755" width="28.08203125" style="2" customWidth="1"/>
    <col min="10756" max="10756" width="14" style="2" customWidth="1"/>
    <col min="10757" max="10758" width="13.58203125" style="2" customWidth="1"/>
    <col min="10759" max="10759" width="10.1640625" style="2" bestFit="1" customWidth="1"/>
    <col min="10760" max="10761" width="9.58203125" style="2" customWidth="1"/>
    <col min="10762" max="10762" width="14.9140625" style="2" customWidth="1"/>
    <col min="10763" max="10763" width="5.58203125" style="2" customWidth="1"/>
    <col min="10764" max="11004" width="9" style="2"/>
    <col min="11005" max="11005" width="2.4140625" style="2" customWidth="1"/>
    <col min="11006" max="11006" width="5.1640625" style="2" customWidth="1"/>
    <col min="11007" max="11007" width="8.9140625" style="2" customWidth="1"/>
    <col min="11008" max="11008" width="9.5" style="2" customWidth="1"/>
    <col min="11009" max="11009" width="10" style="2" customWidth="1"/>
    <col min="11010" max="11010" width="20.9140625" style="2" customWidth="1"/>
    <col min="11011" max="11011" width="28.08203125" style="2" customWidth="1"/>
    <col min="11012" max="11012" width="14" style="2" customWidth="1"/>
    <col min="11013" max="11014" width="13.58203125" style="2" customWidth="1"/>
    <col min="11015" max="11015" width="10.1640625" style="2" bestFit="1" customWidth="1"/>
    <col min="11016" max="11017" width="9.58203125" style="2" customWidth="1"/>
    <col min="11018" max="11018" width="14.9140625" style="2" customWidth="1"/>
    <col min="11019" max="11019" width="5.58203125" style="2" customWidth="1"/>
    <col min="11020" max="11260" width="9" style="2"/>
    <col min="11261" max="11261" width="2.4140625" style="2" customWidth="1"/>
    <col min="11262" max="11262" width="5.1640625" style="2" customWidth="1"/>
    <col min="11263" max="11263" width="8.9140625" style="2" customWidth="1"/>
    <col min="11264" max="11264" width="9.5" style="2" customWidth="1"/>
    <col min="11265" max="11265" width="10" style="2" customWidth="1"/>
    <col min="11266" max="11266" width="20.9140625" style="2" customWidth="1"/>
    <col min="11267" max="11267" width="28.08203125" style="2" customWidth="1"/>
    <col min="11268" max="11268" width="14" style="2" customWidth="1"/>
    <col min="11269" max="11270" width="13.58203125" style="2" customWidth="1"/>
    <col min="11271" max="11271" width="10.1640625" style="2" bestFit="1" customWidth="1"/>
    <col min="11272" max="11273" width="9.58203125" style="2" customWidth="1"/>
    <col min="11274" max="11274" width="14.9140625" style="2" customWidth="1"/>
    <col min="11275" max="11275" width="5.58203125" style="2" customWidth="1"/>
    <col min="11276" max="11516" width="9" style="2"/>
    <col min="11517" max="11517" width="2.4140625" style="2" customWidth="1"/>
    <col min="11518" max="11518" width="5.1640625" style="2" customWidth="1"/>
    <col min="11519" max="11519" width="8.9140625" style="2" customWidth="1"/>
    <col min="11520" max="11520" width="9.5" style="2" customWidth="1"/>
    <col min="11521" max="11521" width="10" style="2" customWidth="1"/>
    <col min="11522" max="11522" width="20.9140625" style="2" customWidth="1"/>
    <col min="11523" max="11523" width="28.08203125" style="2" customWidth="1"/>
    <col min="11524" max="11524" width="14" style="2" customWidth="1"/>
    <col min="11525" max="11526" width="13.58203125" style="2" customWidth="1"/>
    <col min="11527" max="11527" width="10.1640625" style="2" bestFit="1" customWidth="1"/>
    <col min="11528" max="11529" width="9.58203125" style="2" customWidth="1"/>
    <col min="11530" max="11530" width="14.9140625" style="2" customWidth="1"/>
    <col min="11531" max="11531" width="5.58203125" style="2" customWidth="1"/>
    <col min="11532" max="11772" width="9" style="2"/>
    <col min="11773" max="11773" width="2.4140625" style="2" customWidth="1"/>
    <col min="11774" max="11774" width="5.1640625" style="2" customWidth="1"/>
    <col min="11775" max="11775" width="8.9140625" style="2" customWidth="1"/>
    <col min="11776" max="11776" width="9.5" style="2" customWidth="1"/>
    <col min="11777" max="11777" width="10" style="2" customWidth="1"/>
    <col min="11778" max="11778" width="20.9140625" style="2" customWidth="1"/>
    <col min="11779" max="11779" width="28.08203125" style="2" customWidth="1"/>
    <col min="11780" max="11780" width="14" style="2" customWidth="1"/>
    <col min="11781" max="11782" width="13.58203125" style="2" customWidth="1"/>
    <col min="11783" max="11783" width="10.1640625" style="2" bestFit="1" customWidth="1"/>
    <col min="11784" max="11785" width="9.58203125" style="2" customWidth="1"/>
    <col min="11786" max="11786" width="14.9140625" style="2" customWidth="1"/>
    <col min="11787" max="11787" width="5.58203125" style="2" customWidth="1"/>
    <col min="11788" max="12028" width="9" style="2"/>
    <col min="12029" max="12029" width="2.4140625" style="2" customWidth="1"/>
    <col min="12030" max="12030" width="5.1640625" style="2" customWidth="1"/>
    <col min="12031" max="12031" width="8.9140625" style="2" customWidth="1"/>
    <col min="12032" max="12032" width="9.5" style="2" customWidth="1"/>
    <col min="12033" max="12033" width="10" style="2" customWidth="1"/>
    <col min="12034" max="12034" width="20.9140625" style="2" customWidth="1"/>
    <col min="12035" max="12035" width="28.08203125" style="2" customWidth="1"/>
    <col min="12036" max="12036" width="14" style="2" customWidth="1"/>
    <col min="12037" max="12038" width="13.58203125" style="2" customWidth="1"/>
    <col min="12039" max="12039" width="10.1640625" style="2" bestFit="1" customWidth="1"/>
    <col min="12040" max="12041" width="9.58203125" style="2" customWidth="1"/>
    <col min="12042" max="12042" width="14.9140625" style="2" customWidth="1"/>
    <col min="12043" max="12043" width="5.58203125" style="2" customWidth="1"/>
    <col min="12044" max="12284" width="9" style="2"/>
    <col min="12285" max="12285" width="2.4140625" style="2" customWidth="1"/>
    <col min="12286" max="12286" width="5.1640625" style="2" customWidth="1"/>
    <col min="12287" max="12287" width="8.9140625" style="2" customWidth="1"/>
    <col min="12288" max="12288" width="9.5" style="2" customWidth="1"/>
    <col min="12289" max="12289" width="10" style="2" customWidth="1"/>
    <col min="12290" max="12290" width="20.9140625" style="2" customWidth="1"/>
    <col min="12291" max="12291" width="28.08203125" style="2" customWidth="1"/>
    <col min="12292" max="12292" width="14" style="2" customWidth="1"/>
    <col min="12293" max="12294" width="13.58203125" style="2" customWidth="1"/>
    <col min="12295" max="12295" width="10.1640625" style="2" bestFit="1" customWidth="1"/>
    <col min="12296" max="12297" width="9.58203125" style="2" customWidth="1"/>
    <col min="12298" max="12298" width="14.9140625" style="2" customWidth="1"/>
    <col min="12299" max="12299" width="5.58203125" style="2" customWidth="1"/>
    <col min="12300" max="12540" width="9" style="2"/>
    <col min="12541" max="12541" width="2.4140625" style="2" customWidth="1"/>
    <col min="12542" max="12542" width="5.1640625" style="2" customWidth="1"/>
    <col min="12543" max="12543" width="8.9140625" style="2" customWidth="1"/>
    <col min="12544" max="12544" width="9.5" style="2" customWidth="1"/>
    <col min="12545" max="12545" width="10" style="2" customWidth="1"/>
    <col min="12546" max="12546" width="20.9140625" style="2" customWidth="1"/>
    <col min="12547" max="12547" width="28.08203125" style="2" customWidth="1"/>
    <col min="12548" max="12548" width="14" style="2" customWidth="1"/>
    <col min="12549" max="12550" width="13.58203125" style="2" customWidth="1"/>
    <col min="12551" max="12551" width="10.1640625" style="2" bestFit="1" customWidth="1"/>
    <col min="12552" max="12553" width="9.58203125" style="2" customWidth="1"/>
    <col min="12554" max="12554" width="14.9140625" style="2" customWidth="1"/>
    <col min="12555" max="12555" width="5.58203125" style="2" customWidth="1"/>
    <col min="12556" max="12796" width="9" style="2"/>
    <col min="12797" max="12797" width="2.4140625" style="2" customWidth="1"/>
    <col min="12798" max="12798" width="5.1640625" style="2" customWidth="1"/>
    <col min="12799" max="12799" width="8.9140625" style="2" customWidth="1"/>
    <col min="12800" max="12800" width="9.5" style="2" customWidth="1"/>
    <col min="12801" max="12801" width="10" style="2" customWidth="1"/>
    <col min="12802" max="12802" width="20.9140625" style="2" customWidth="1"/>
    <col min="12803" max="12803" width="28.08203125" style="2" customWidth="1"/>
    <col min="12804" max="12804" width="14" style="2" customWidth="1"/>
    <col min="12805" max="12806" width="13.58203125" style="2" customWidth="1"/>
    <col min="12807" max="12807" width="10.1640625" style="2" bestFit="1" customWidth="1"/>
    <col min="12808" max="12809" width="9.58203125" style="2" customWidth="1"/>
    <col min="12810" max="12810" width="14.9140625" style="2" customWidth="1"/>
    <col min="12811" max="12811" width="5.58203125" style="2" customWidth="1"/>
    <col min="12812" max="13052" width="9" style="2"/>
    <col min="13053" max="13053" width="2.4140625" style="2" customWidth="1"/>
    <col min="13054" max="13054" width="5.1640625" style="2" customWidth="1"/>
    <col min="13055" max="13055" width="8.9140625" style="2" customWidth="1"/>
    <col min="13056" max="13056" width="9.5" style="2" customWidth="1"/>
    <col min="13057" max="13057" width="10" style="2" customWidth="1"/>
    <col min="13058" max="13058" width="20.9140625" style="2" customWidth="1"/>
    <col min="13059" max="13059" width="28.08203125" style="2" customWidth="1"/>
    <col min="13060" max="13060" width="14" style="2" customWidth="1"/>
    <col min="13061" max="13062" width="13.58203125" style="2" customWidth="1"/>
    <col min="13063" max="13063" width="10.1640625" style="2" bestFit="1" customWidth="1"/>
    <col min="13064" max="13065" width="9.58203125" style="2" customWidth="1"/>
    <col min="13066" max="13066" width="14.9140625" style="2" customWidth="1"/>
    <col min="13067" max="13067" width="5.58203125" style="2" customWidth="1"/>
    <col min="13068" max="13308" width="9" style="2"/>
    <col min="13309" max="13309" width="2.4140625" style="2" customWidth="1"/>
    <col min="13310" max="13310" width="5.1640625" style="2" customWidth="1"/>
    <col min="13311" max="13311" width="8.9140625" style="2" customWidth="1"/>
    <col min="13312" max="13312" width="9.5" style="2" customWidth="1"/>
    <col min="13313" max="13313" width="10" style="2" customWidth="1"/>
    <col min="13314" max="13314" width="20.9140625" style="2" customWidth="1"/>
    <col min="13315" max="13315" width="28.08203125" style="2" customWidth="1"/>
    <col min="13316" max="13316" width="14" style="2" customWidth="1"/>
    <col min="13317" max="13318" width="13.58203125" style="2" customWidth="1"/>
    <col min="13319" max="13319" width="10.1640625" style="2" bestFit="1" customWidth="1"/>
    <col min="13320" max="13321" width="9.58203125" style="2" customWidth="1"/>
    <col min="13322" max="13322" width="14.9140625" style="2" customWidth="1"/>
    <col min="13323" max="13323" width="5.58203125" style="2" customWidth="1"/>
    <col min="13324" max="13564" width="9" style="2"/>
    <col min="13565" max="13565" width="2.4140625" style="2" customWidth="1"/>
    <col min="13566" max="13566" width="5.1640625" style="2" customWidth="1"/>
    <col min="13567" max="13567" width="8.9140625" style="2" customWidth="1"/>
    <col min="13568" max="13568" width="9.5" style="2" customWidth="1"/>
    <col min="13569" max="13569" width="10" style="2" customWidth="1"/>
    <col min="13570" max="13570" width="20.9140625" style="2" customWidth="1"/>
    <col min="13571" max="13571" width="28.08203125" style="2" customWidth="1"/>
    <col min="13572" max="13572" width="14" style="2" customWidth="1"/>
    <col min="13573" max="13574" width="13.58203125" style="2" customWidth="1"/>
    <col min="13575" max="13575" width="10.1640625" style="2" bestFit="1" customWidth="1"/>
    <col min="13576" max="13577" width="9.58203125" style="2" customWidth="1"/>
    <col min="13578" max="13578" width="14.9140625" style="2" customWidth="1"/>
    <col min="13579" max="13579" width="5.58203125" style="2" customWidth="1"/>
    <col min="13580" max="13820" width="9" style="2"/>
    <col min="13821" max="13821" width="2.4140625" style="2" customWidth="1"/>
    <col min="13822" max="13822" width="5.1640625" style="2" customWidth="1"/>
    <col min="13823" max="13823" width="8.9140625" style="2" customWidth="1"/>
    <col min="13824" max="13824" width="9.5" style="2" customWidth="1"/>
    <col min="13825" max="13825" width="10" style="2" customWidth="1"/>
    <col min="13826" max="13826" width="20.9140625" style="2" customWidth="1"/>
    <col min="13827" max="13827" width="28.08203125" style="2" customWidth="1"/>
    <col min="13828" max="13828" width="14" style="2" customWidth="1"/>
    <col min="13829" max="13830" width="13.58203125" style="2" customWidth="1"/>
    <col min="13831" max="13831" width="10.1640625" style="2" bestFit="1" customWidth="1"/>
    <col min="13832" max="13833" width="9.58203125" style="2" customWidth="1"/>
    <col min="13834" max="13834" width="14.9140625" style="2" customWidth="1"/>
    <col min="13835" max="13835" width="5.58203125" style="2" customWidth="1"/>
    <col min="13836" max="14076" width="9" style="2"/>
    <col min="14077" max="14077" width="2.4140625" style="2" customWidth="1"/>
    <col min="14078" max="14078" width="5.1640625" style="2" customWidth="1"/>
    <col min="14079" max="14079" width="8.9140625" style="2" customWidth="1"/>
    <col min="14080" max="14080" width="9.5" style="2" customWidth="1"/>
    <col min="14081" max="14081" width="10" style="2" customWidth="1"/>
    <col min="14082" max="14082" width="20.9140625" style="2" customWidth="1"/>
    <col min="14083" max="14083" width="28.08203125" style="2" customWidth="1"/>
    <col min="14084" max="14084" width="14" style="2" customWidth="1"/>
    <col min="14085" max="14086" width="13.58203125" style="2" customWidth="1"/>
    <col min="14087" max="14087" width="10.1640625" style="2" bestFit="1" customWidth="1"/>
    <col min="14088" max="14089" width="9.58203125" style="2" customWidth="1"/>
    <col min="14090" max="14090" width="14.9140625" style="2" customWidth="1"/>
    <col min="14091" max="14091" width="5.58203125" style="2" customWidth="1"/>
    <col min="14092" max="14332" width="9" style="2"/>
    <col min="14333" max="14333" width="2.4140625" style="2" customWidth="1"/>
    <col min="14334" max="14334" width="5.1640625" style="2" customWidth="1"/>
    <col min="14335" max="14335" width="8.9140625" style="2" customWidth="1"/>
    <col min="14336" max="14336" width="9.5" style="2" customWidth="1"/>
    <col min="14337" max="14337" width="10" style="2" customWidth="1"/>
    <col min="14338" max="14338" width="20.9140625" style="2" customWidth="1"/>
    <col min="14339" max="14339" width="28.08203125" style="2" customWidth="1"/>
    <col min="14340" max="14340" width="14" style="2" customWidth="1"/>
    <col min="14341" max="14342" width="13.58203125" style="2" customWidth="1"/>
    <col min="14343" max="14343" width="10.1640625" style="2" bestFit="1" customWidth="1"/>
    <col min="14344" max="14345" width="9.58203125" style="2" customWidth="1"/>
    <col min="14346" max="14346" width="14.9140625" style="2" customWidth="1"/>
    <col min="14347" max="14347" width="5.58203125" style="2" customWidth="1"/>
    <col min="14348" max="14588" width="9" style="2"/>
    <col min="14589" max="14589" width="2.4140625" style="2" customWidth="1"/>
    <col min="14590" max="14590" width="5.1640625" style="2" customWidth="1"/>
    <col min="14591" max="14591" width="8.9140625" style="2" customWidth="1"/>
    <col min="14592" max="14592" width="9.5" style="2" customWidth="1"/>
    <col min="14593" max="14593" width="10" style="2" customWidth="1"/>
    <col min="14594" max="14594" width="20.9140625" style="2" customWidth="1"/>
    <col min="14595" max="14595" width="28.08203125" style="2" customWidth="1"/>
    <col min="14596" max="14596" width="14" style="2" customWidth="1"/>
    <col min="14597" max="14598" width="13.58203125" style="2" customWidth="1"/>
    <col min="14599" max="14599" width="10.1640625" style="2" bestFit="1" customWidth="1"/>
    <col min="14600" max="14601" width="9.58203125" style="2" customWidth="1"/>
    <col min="14602" max="14602" width="14.9140625" style="2" customWidth="1"/>
    <col min="14603" max="14603" width="5.58203125" style="2" customWidth="1"/>
    <col min="14604" max="14844" width="9" style="2"/>
    <col min="14845" max="14845" width="2.4140625" style="2" customWidth="1"/>
    <col min="14846" max="14846" width="5.1640625" style="2" customWidth="1"/>
    <col min="14847" max="14847" width="8.9140625" style="2" customWidth="1"/>
    <col min="14848" max="14848" width="9.5" style="2" customWidth="1"/>
    <col min="14849" max="14849" width="10" style="2" customWidth="1"/>
    <col min="14850" max="14850" width="20.9140625" style="2" customWidth="1"/>
    <col min="14851" max="14851" width="28.08203125" style="2" customWidth="1"/>
    <col min="14852" max="14852" width="14" style="2" customWidth="1"/>
    <col min="14853" max="14854" width="13.58203125" style="2" customWidth="1"/>
    <col min="14855" max="14855" width="10.1640625" style="2" bestFit="1" customWidth="1"/>
    <col min="14856" max="14857" width="9.58203125" style="2" customWidth="1"/>
    <col min="14858" max="14858" width="14.9140625" style="2" customWidth="1"/>
    <col min="14859" max="14859" width="5.58203125" style="2" customWidth="1"/>
    <col min="14860" max="15100" width="9" style="2"/>
    <col min="15101" max="15101" width="2.4140625" style="2" customWidth="1"/>
    <col min="15102" max="15102" width="5.1640625" style="2" customWidth="1"/>
    <col min="15103" max="15103" width="8.9140625" style="2" customWidth="1"/>
    <col min="15104" max="15104" width="9.5" style="2" customWidth="1"/>
    <col min="15105" max="15105" width="10" style="2" customWidth="1"/>
    <col min="15106" max="15106" width="20.9140625" style="2" customWidth="1"/>
    <col min="15107" max="15107" width="28.08203125" style="2" customWidth="1"/>
    <col min="15108" max="15108" width="14" style="2" customWidth="1"/>
    <col min="15109" max="15110" width="13.58203125" style="2" customWidth="1"/>
    <col min="15111" max="15111" width="10.1640625" style="2" bestFit="1" customWidth="1"/>
    <col min="15112" max="15113" width="9.58203125" style="2" customWidth="1"/>
    <col min="15114" max="15114" width="14.9140625" style="2" customWidth="1"/>
    <col min="15115" max="15115" width="5.58203125" style="2" customWidth="1"/>
    <col min="15116" max="15356" width="9" style="2"/>
    <col min="15357" max="15357" width="2.4140625" style="2" customWidth="1"/>
    <col min="15358" max="15358" width="5.1640625" style="2" customWidth="1"/>
    <col min="15359" max="15359" width="8.9140625" style="2" customWidth="1"/>
    <col min="15360" max="15360" width="9.5" style="2" customWidth="1"/>
    <col min="15361" max="15361" width="10" style="2" customWidth="1"/>
    <col min="15362" max="15362" width="20.9140625" style="2" customWidth="1"/>
    <col min="15363" max="15363" width="28.08203125" style="2" customWidth="1"/>
    <col min="15364" max="15364" width="14" style="2" customWidth="1"/>
    <col min="15365" max="15366" width="13.58203125" style="2" customWidth="1"/>
    <col min="15367" max="15367" width="10.1640625" style="2" bestFit="1" customWidth="1"/>
    <col min="15368" max="15369" width="9.58203125" style="2" customWidth="1"/>
    <col min="15370" max="15370" width="14.9140625" style="2" customWidth="1"/>
    <col min="15371" max="15371" width="5.58203125" style="2" customWidth="1"/>
    <col min="15372" max="15612" width="9" style="2"/>
    <col min="15613" max="15613" width="2.4140625" style="2" customWidth="1"/>
    <col min="15614" max="15614" width="5.1640625" style="2" customWidth="1"/>
    <col min="15615" max="15615" width="8.9140625" style="2" customWidth="1"/>
    <col min="15616" max="15616" width="9.5" style="2" customWidth="1"/>
    <col min="15617" max="15617" width="10" style="2" customWidth="1"/>
    <col min="15618" max="15618" width="20.9140625" style="2" customWidth="1"/>
    <col min="15619" max="15619" width="28.08203125" style="2" customWidth="1"/>
    <col min="15620" max="15620" width="14" style="2" customWidth="1"/>
    <col min="15621" max="15622" width="13.58203125" style="2" customWidth="1"/>
    <col min="15623" max="15623" width="10.1640625" style="2" bestFit="1" customWidth="1"/>
    <col min="15624" max="15625" width="9.58203125" style="2" customWidth="1"/>
    <col min="15626" max="15626" width="14.9140625" style="2" customWidth="1"/>
    <col min="15627" max="15627" width="5.58203125" style="2" customWidth="1"/>
    <col min="15628" max="15868" width="9" style="2"/>
    <col min="15869" max="15869" width="2.4140625" style="2" customWidth="1"/>
    <col min="15870" max="15870" width="5.1640625" style="2" customWidth="1"/>
    <col min="15871" max="15871" width="8.9140625" style="2" customWidth="1"/>
    <col min="15872" max="15872" width="9.5" style="2" customWidth="1"/>
    <col min="15873" max="15873" width="10" style="2" customWidth="1"/>
    <col min="15874" max="15874" width="20.9140625" style="2" customWidth="1"/>
    <col min="15875" max="15875" width="28.08203125" style="2" customWidth="1"/>
    <col min="15876" max="15876" width="14" style="2" customWidth="1"/>
    <col min="15877" max="15878" width="13.58203125" style="2" customWidth="1"/>
    <col min="15879" max="15879" width="10.1640625" style="2" bestFit="1" customWidth="1"/>
    <col min="15880" max="15881" width="9.58203125" style="2" customWidth="1"/>
    <col min="15882" max="15882" width="14.9140625" style="2" customWidth="1"/>
    <col min="15883" max="15883" width="5.58203125" style="2" customWidth="1"/>
    <col min="15884" max="16124" width="9" style="2"/>
    <col min="16125" max="16125" width="2.4140625" style="2" customWidth="1"/>
    <col min="16126" max="16126" width="5.1640625" style="2" customWidth="1"/>
    <col min="16127" max="16127" width="8.9140625" style="2" customWidth="1"/>
    <col min="16128" max="16128" width="9.5" style="2" customWidth="1"/>
    <col min="16129" max="16129" width="10" style="2" customWidth="1"/>
    <col min="16130" max="16130" width="20.9140625" style="2" customWidth="1"/>
    <col min="16131" max="16131" width="28.08203125" style="2" customWidth="1"/>
    <col min="16132" max="16132" width="14" style="2" customWidth="1"/>
    <col min="16133" max="16134" width="13.58203125" style="2" customWidth="1"/>
    <col min="16135" max="16135" width="10.1640625" style="2" bestFit="1" customWidth="1"/>
    <col min="16136" max="16137" width="9.58203125" style="2" customWidth="1"/>
    <col min="16138" max="16138" width="14.9140625" style="2" customWidth="1"/>
    <col min="16139" max="16139" width="5.58203125" style="2" customWidth="1"/>
    <col min="16140" max="16384" width="9" style="2"/>
  </cols>
  <sheetData>
    <row r="1" spans="1:11" ht="25.5" customHeight="1">
      <c r="B1" s="98" t="s">
        <v>58</v>
      </c>
      <c r="C1" s="47"/>
    </row>
    <row r="2" spans="1:11" ht="25.5" customHeight="1">
      <c r="B2" s="47" t="s">
        <v>26</v>
      </c>
      <c r="C2" s="47"/>
      <c r="F2" s="47" t="s">
        <v>170</v>
      </c>
    </row>
    <row r="3" spans="1:11" s="9" customFormat="1" ht="27.75" customHeight="1">
      <c r="A3" s="7"/>
      <c r="B3" s="787" t="s">
        <v>0</v>
      </c>
      <c r="C3" s="782" t="s">
        <v>21</v>
      </c>
      <c r="D3" s="789" t="s">
        <v>2</v>
      </c>
      <c r="E3" s="789" t="s">
        <v>22</v>
      </c>
      <c r="F3" s="782" t="s">
        <v>4</v>
      </c>
      <c r="G3" s="814" t="s">
        <v>23</v>
      </c>
      <c r="H3" s="814" t="s">
        <v>24</v>
      </c>
      <c r="I3" s="816" t="s">
        <v>27</v>
      </c>
      <c r="J3" s="787" t="s">
        <v>17</v>
      </c>
      <c r="K3" s="782" t="s">
        <v>6</v>
      </c>
    </row>
    <row r="4" spans="1:11" s="9" customFormat="1" ht="27.75" customHeight="1">
      <c r="A4" s="7"/>
      <c r="B4" s="788"/>
      <c r="C4" s="782"/>
      <c r="D4" s="789"/>
      <c r="E4" s="789"/>
      <c r="F4" s="782"/>
      <c r="G4" s="815"/>
      <c r="H4" s="815"/>
      <c r="I4" s="817"/>
      <c r="J4" s="790"/>
      <c r="K4" s="782"/>
    </row>
    <row r="5" spans="1:11" ht="18" customHeight="1">
      <c r="A5" s="1"/>
      <c r="B5" s="33">
        <v>1</v>
      </c>
      <c r="C5" s="380" t="s">
        <v>59</v>
      </c>
      <c r="D5" s="366" t="s">
        <v>217</v>
      </c>
      <c r="E5" s="367" t="s">
        <v>53</v>
      </c>
      <c r="F5" s="381" t="s">
        <v>61</v>
      </c>
      <c r="G5" s="373">
        <v>5000</v>
      </c>
      <c r="H5" s="264">
        <f>G5*7%</f>
        <v>350.00000000000006</v>
      </c>
      <c r="I5" s="265">
        <f>G5+H5</f>
        <v>5350</v>
      </c>
      <c r="J5" s="108" t="s">
        <v>161</v>
      </c>
      <c r="K5" s="114"/>
    </row>
    <row r="6" spans="1:11" ht="18" customHeight="1">
      <c r="A6" s="1"/>
      <c r="B6" s="33">
        <v>2</v>
      </c>
      <c r="C6" s="380" t="s">
        <v>169</v>
      </c>
      <c r="D6" s="366" t="s">
        <v>217</v>
      </c>
      <c r="E6" s="367" t="s">
        <v>162</v>
      </c>
      <c r="F6" s="381" t="s">
        <v>61</v>
      </c>
      <c r="G6" s="373">
        <v>2500</v>
      </c>
      <c r="H6" s="265">
        <f t="shared" ref="H6:H23" si="0">G6*7%</f>
        <v>175.00000000000003</v>
      </c>
      <c r="I6" s="265">
        <f t="shared" ref="I6:I23" si="1">G6+H6</f>
        <v>2675</v>
      </c>
      <c r="J6" s="110" t="s">
        <v>55</v>
      </c>
      <c r="K6" s="13"/>
    </row>
    <row r="7" spans="1:11" ht="18" customHeight="1">
      <c r="A7" s="1"/>
      <c r="B7" s="33">
        <v>3</v>
      </c>
      <c r="C7" s="371"/>
      <c r="D7" s="382"/>
      <c r="E7" s="364"/>
      <c r="F7" s="370"/>
      <c r="G7" s="374"/>
      <c r="H7" s="266">
        <f t="shared" si="0"/>
        <v>0</v>
      </c>
      <c r="I7" s="265">
        <f t="shared" si="1"/>
        <v>0</v>
      </c>
      <c r="J7" s="17"/>
      <c r="K7" s="13"/>
    </row>
    <row r="8" spans="1:11" ht="18" customHeight="1">
      <c r="A8" s="1"/>
      <c r="B8" s="33">
        <v>4</v>
      </c>
      <c r="C8" s="371"/>
      <c r="D8" s="382"/>
      <c r="E8" s="364"/>
      <c r="F8" s="370"/>
      <c r="G8" s="374"/>
      <c r="H8" s="266">
        <f t="shared" si="0"/>
        <v>0</v>
      </c>
      <c r="I8" s="265">
        <f t="shared" si="1"/>
        <v>0</v>
      </c>
      <c r="J8" s="14"/>
      <c r="K8" s="13"/>
    </row>
    <row r="9" spans="1:11" ht="18" customHeight="1">
      <c r="A9" s="1"/>
      <c r="B9" s="33">
        <v>5</v>
      </c>
      <c r="C9" s="371"/>
      <c r="D9" s="382"/>
      <c r="E9" s="364"/>
      <c r="F9" s="370"/>
      <c r="G9" s="374"/>
      <c r="H9" s="266">
        <f t="shared" si="0"/>
        <v>0</v>
      </c>
      <c r="I9" s="265">
        <f t="shared" si="1"/>
        <v>0</v>
      </c>
      <c r="J9" s="17"/>
      <c r="K9" s="13"/>
    </row>
    <row r="10" spans="1:11" ht="18" customHeight="1">
      <c r="A10" s="1"/>
      <c r="B10" s="33">
        <v>6</v>
      </c>
      <c r="C10" s="371"/>
      <c r="D10" s="382"/>
      <c r="E10" s="364"/>
      <c r="F10" s="370"/>
      <c r="G10" s="374"/>
      <c r="H10" s="266">
        <f t="shared" si="0"/>
        <v>0</v>
      </c>
      <c r="I10" s="265">
        <f t="shared" si="1"/>
        <v>0</v>
      </c>
      <c r="J10" s="14"/>
      <c r="K10" s="13"/>
    </row>
    <row r="11" spans="1:11" ht="18" customHeight="1">
      <c r="A11" s="1"/>
      <c r="B11" s="33">
        <v>7</v>
      </c>
      <c r="C11" s="371"/>
      <c r="D11" s="382"/>
      <c r="E11" s="364"/>
      <c r="F11" s="370"/>
      <c r="G11" s="374"/>
      <c r="H11" s="266">
        <f t="shared" si="0"/>
        <v>0</v>
      </c>
      <c r="I11" s="265">
        <f t="shared" si="1"/>
        <v>0</v>
      </c>
      <c r="J11" s="17"/>
      <c r="K11" s="13"/>
    </row>
    <row r="12" spans="1:11" ht="18" customHeight="1">
      <c r="A12" s="1"/>
      <c r="B12" s="33">
        <v>8</v>
      </c>
      <c r="C12" s="371"/>
      <c r="D12" s="382"/>
      <c r="E12" s="364"/>
      <c r="F12" s="370"/>
      <c r="G12" s="374"/>
      <c r="H12" s="266">
        <f t="shared" si="0"/>
        <v>0</v>
      </c>
      <c r="I12" s="265">
        <f t="shared" si="1"/>
        <v>0</v>
      </c>
      <c r="J12" s="14"/>
      <c r="K12" s="13"/>
    </row>
    <row r="13" spans="1:11" ht="18" customHeight="1">
      <c r="A13" s="1"/>
      <c r="B13" s="33">
        <v>9</v>
      </c>
      <c r="C13" s="371"/>
      <c r="D13" s="382"/>
      <c r="E13" s="364"/>
      <c r="F13" s="370"/>
      <c r="G13" s="374"/>
      <c r="H13" s="266">
        <f t="shared" si="0"/>
        <v>0</v>
      </c>
      <c r="I13" s="265">
        <f t="shared" si="1"/>
        <v>0</v>
      </c>
      <c r="J13" s="17"/>
      <c r="K13" s="13"/>
    </row>
    <row r="14" spans="1:11" ht="18" customHeight="1">
      <c r="A14" s="1"/>
      <c r="B14" s="33">
        <v>10</v>
      </c>
      <c r="C14" s="371"/>
      <c r="D14" s="382"/>
      <c r="E14" s="364"/>
      <c r="F14" s="370"/>
      <c r="G14" s="374"/>
      <c r="H14" s="266">
        <f t="shared" si="0"/>
        <v>0</v>
      </c>
      <c r="I14" s="265">
        <f t="shared" si="1"/>
        <v>0</v>
      </c>
      <c r="J14" s="14"/>
      <c r="K14" s="13"/>
    </row>
    <row r="15" spans="1:11" ht="18" customHeight="1">
      <c r="A15" s="1"/>
      <c r="B15" s="33">
        <v>11</v>
      </c>
      <c r="C15" s="371"/>
      <c r="D15" s="382"/>
      <c r="E15" s="364"/>
      <c r="F15" s="370"/>
      <c r="G15" s="374"/>
      <c r="H15" s="266">
        <f t="shared" si="0"/>
        <v>0</v>
      </c>
      <c r="I15" s="265">
        <f t="shared" si="1"/>
        <v>0</v>
      </c>
      <c r="J15" s="14"/>
      <c r="K15" s="13"/>
    </row>
    <row r="16" spans="1:11" ht="18" customHeight="1">
      <c r="A16" s="1"/>
      <c r="B16" s="33">
        <v>12</v>
      </c>
      <c r="C16" s="371"/>
      <c r="D16" s="382"/>
      <c r="E16" s="364"/>
      <c r="F16" s="370"/>
      <c r="G16" s="374"/>
      <c r="H16" s="266">
        <f t="shared" si="0"/>
        <v>0</v>
      </c>
      <c r="I16" s="265">
        <f t="shared" si="1"/>
        <v>0</v>
      </c>
      <c r="J16" s="14"/>
      <c r="K16" s="19"/>
    </row>
    <row r="17" spans="1:14" ht="18" customHeight="1">
      <c r="A17" s="1"/>
      <c r="B17" s="33">
        <v>13</v>
      </c>
      <c r="C17" s="371"/>
      <c r="D17" s="382"/>
      <c r="E17" s="364"/>
      <c r="F17" s="370"/>
      <c r="G17" s="374"/>
      <c r="H17" s="266">
        <f t="shared" si="0"/>
        <v>0</v>
      </c>
      <c r="I17" s="265">
        <f t="shared" si="1"/>
        <v>0</v>
      </c>
      <c r="J17" s="14"/>
      <c r="K17" s="19"/>
    </row>
    <row r="18" spans="1:14" ht="18" customHeight="1">
      <c r="A18" s="1"/>
      <c r="B18" s="33">
        <v>14</v>
      </c>
      <c r="C18" s="371"/>
      <c r="D18" s="382"/>
      <c r="E18" s="364"/>
      <c r="F18" s="370"/>
      <c r="G18" s="374"/>
      <c r="H18" s="266">
        <f t="shared" si="0"/>
        <v>0</v>
      </c>
      <c r="I18" s="265">
        <f t="shared" si="1"/>
        <v>0</v>
      </c>
      <c r="J18" s="14"/>
      <c r="K18" s="19"/>
    </row>
    <row r="19" spans="1:14" ht="18" customHeight="1">
      <c r="A19" s="1"/>
      <c r="B19" s="33">
        <v>15</v>
      </c>
      <c r="C19" s="371"/>
      <c r="D19" s="382"/>
      <c r="E19" s="364"/>
      <c r="F19" s="370"/>
      <c r="G19" s="374"/>
      <c r="H19" s="266">
        <f t="shared" si="0"/>
        <v>0</v>
      </c>
      <c r="I19" s="265">
        <f t="shared" si="1"/>
        <v>0</v>
      </c>
      <c r="J19" s="14"/>
      <c r="K19" s="19"/>
    </row>
    <row r="20" spans="1:14" ht="18" customHeight="1">
      <c r="A20" s="1"/>
      <c r="B20" s="33">
        <v>16</v>
      </c>
      <c r="C20" s="371"/>
      <c r="D20" s="382"/>
      <c r="E20" s="364"/>
      <c r="F20" s="370"/>
      <c r="G20" s="374"/>
      <c r="H20" s="266">
        <f t="shared" si="0"/>
        <v>0</v>
      </c>
      <c r="I20" s="265">
        <f t="shared" si="1"/>
        <v>0</v>
      </c>
      <c r="J20" s="14"/>
      <c r="K20" s="19"/>
    </row>
    <row r="21" spans="1:14" ht="18" customHeight="1">
      <c r="A21" s="1"/>
      <c r="B21" s="33">
        <v>17</v>
      </c>
      <c r="C21" s="371"/>
      <c r="D21" s="382"/>
      <c r="E21" s="364"/>
      <c r="F21" s="370"/>
      <c r="G21" s="374"/>
      <c r="H21" s="266">
        <f t="shared" si="0"/>
        <v>0</v>
      </c>
      <c r="I21" s="265">
        <f t="shared" si="1"/>
        <v>0</v>
      </c>
      <c r="J21" s="14"/>
      <c r="K21" s="19"/>
    </row>
    <row r="22" spans="1:14" ht="18" customHeight="1">
      <c r="A22" s="1"/>
      <c r="B22" s="33">
        <v>18</v>
      </c>
      <c r="C22" s="371"/>
      <c r="D22" s="382"/>
      <c r="E22" s="364"/>
      <c r="F22" s="370"/>
      <c r="G22" s="374"/>
      <c r="H22" s="266">
        <f t="shared" si="0"/>
        <v>0</v>
      </c>
      <c r="I22" s="265">
        <f t="shared" si="1"/>
        <v>0</v>
      </c>
      <c r="J22" s="14"/>
      <c r="K22" s="19"/>
    </row>
    <row r="23" spans="1:14" ht="18" customHeight="1">
      <c r="A23" s="1"/>
      <c r="B23" s="33">
        <v>19</v>
      </c>
      <c r="C23" s="371"/>
      <c r="D23" s="382"/>
      <c r="E23" s="364"/>
      <c r="F23" s="370"/>
      <c r="G23" s="374"/>
      <c r="H23" s="266">
        <f t="shared" si="0"/>
        <v>0</v>
      </c>
      <c r="I23" s="265">
        <f t="shared" si="1"/>
        <v>0</v>
      </c>
      <c r="J23" s="21"/>
      <c r="K23" s="24"/>
    </row>
    <row r="24" spans="1:14" ht="26.25" customHeight="1">
      <c r="A24" s="1"/>
      <c r="B24" s="785" t="s">
        <v>7</v>
      </c>
      <c r="C24" s="813"/>
      <c r="D24" s="813"/>
      <c r="E24" s="813"/>
      <c r="F24" s="813"/>
      <c r="G24" s="26">
        <f>SUM(G5:G23)</f>
        <v>7500</v>
      </c>
      <c r="H24" s="26">
        <f>SUM(H5:H23)</f>
        <v>525.00000000000011</v>
      </c>
      <c r="I24" s="26">
        <f>SUM(I5:I23)</f>
        <v>8025</v>
      </c>
      <c r="J24" s="25"/>
      <c r="K24" s="27"/>
    </row>
    <row r="25" spans="1:14" ht="26.25" customHeight="1">
      <c r="A25" s="28"/>
      <c r="B25" s="28"/>
      <c r="C25" s="28"/>
      <c r="D25" s="28"/>
      <c r="E25" s="28"/>
      <c r="F25" s="28"/>
      <c r="G25" s="267"/>
      <c r="H25" s="267"/>
      <c r="I25" s="267"/>
      <c r="J25" s="28"/>
      <c r="K25" s="28"/>
      <c r="L25" s="28"/>
      <c r="M25" s="28"/>
      <c r="N25" s="28"/>
    </row>
    <row r="26" spans="1:14" s="6" customFormat="1" ht="23.25" customHeight="1">
      <c r="A26" s="5"/>
      <c r="B26" s="28"/>
      <c r="C26" s="28"/>
      <c r="D26" s="28"/>
      <c r="E26" s="28"/>
      <c r="F26" s="28"/>
      <c r="G26" s="267"/>
      <c r="H26" s="267"/>
      <c r="I26" s="267"/>
      <c r="J26" s="28"/>
      <c r="K26" s="28"/>
      <c r="L26" s="28"/>
      <c r="M26" s="28"/>
      <c r="N26" s="28"/>
    </row>
    <row r="27" spans="1:14" s="6" customFormat="1" ht="23.25" customHeight="1">
      <c r="A27" s="5"/>
      <c r="B27" s="28"/>
      <c r="C27" s="28"/>
      <c r="D27" s="28"/>
      <c r="E27" s="28"/>
      <c r="F27" s="28"/>
      <c r="G27" s="267"/>
      <c r="H27" s="267"/>
      <c r="I27" s="267"/>
      <c r="J27" s="28"/>
      <c r="K27" s="28"/>
      <c r="L27" s="28"/>
      <c r="M27" s="28"/>
      <c r="N27" s="28"/>
    </row>
    <row r="28" spans="1:14" s="6" customFormat="1" ht="23.25" customHeight="1">
      <c r="A28" s="5"/>
      <c r="B28" s="28"/>
      <c r="C28" s="28"/>
      <c r="D28" s="28"/>
      <c r="E28" s="28"/>
      <c r="F28" s="28"/>
      <c r="G28" s="267"/>
      <c r="H28" s="267"/>
      <c r="I28" s="267"/>
      <c r="J28" s="28"/>
      <c r="K28" s="28"/>
      <c r="L28" s="28"/>
      <c r="M28" s="28"/>
      <c r="N28" s="28"/>
    </row>
    <row r="29" spans="1:14" s="4" customFormat="1" ht="27" customHeight="1">
      <c r="A29" s="1"/>
      <c r="B29" s="28"/>
      <c r="C29" s="28"/>
      <c r="D29" s="28"/>
      <c r="E29" s="28"/>
      <c r="F29" s="28"/>
      <c r="G29" s="267"/>
      <c r="H29" s="267"/>
      <c r="I29" s="267"/>
      <c r="J29" s="28"/>
      <c r="K29" s="28"/>
      <c r="L29" s="28"/>
      <c r="M29" s="28"/>
      <c r="N29" s="28"/>
    </row>
    <row r="30" spans="1:14">
      <c r="B30" s="28"/>
      <c r="C30" s="28"/>
      <c r="D30" s="28"/>
      <c r="E30" s="28"/>
      <c r="F30" s="28"/>
      <c r="G30" s="267"/>
      <c r="H30" s="267"/>
      <c r="I30" s="267"/>
      <c r="J30" s="28"/>
      <c r="K30" s="28"/>
      <c r="L30" s="28"/>
      <c r="M30" s="28"/>
      <c r="N30" s="28"/>
    </row>
  </sheetData>
  <sheetProtection selectLockedCells="1"/>
  <mergeCells count="11">
    <mergeCell ref="H3:H4"/>
    <mergeCell ref="I3:I4"/>
    <mergeCell ref="J3:J4"/>
    <mergeCell ref="K3:K4"/>
    <mergeCell ref="G3:G4"/>
    <mergeCell ref="B24:F24"/>
    <mergeCell ref="B3:B4"/>
    <mergeCell ref="C3:C4"/>
    <mergeCell ref="D3:D4"/>
    <mergeCell ref="E3:E4"/>
    <mergeCell ref="F3:F4"/>
  </mergeCells>
  <phoneticPr fontId="47" type="noConversion"/>
  <pageMargins left="0.19685039370078741" right="0.19685039370078741" top="0.35433070866141736" bottom="0.23622047244094491" header="0.31496062992125984" footer="0.31496062992125984"/>
  <pageSetup paperSize="9" scale="80" fitToWidth="0" fitToHeight="0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A45"/>
  <sheetViews>
    <sheetView zoomScaleNormal="100" workbookViewId="0">
      <selection activeCell="G10" sqref="G10"/>
    </sheetView>
  </sheetViews>
  <sheetFormatPr defaultRowHeight="14"/>
  <cols>
    <col min="1" max="1" width="2.4140625" style="4" customWidth="1"/>
    <col min="2" max="2" width="8.1640625" style="2" customWidth="1"/>
    <col min="3" max="3" width="9.9140625" style="2" bestFit="1" customWidth="1"/>
    <col min="4" max="4" width="10" style="2" customWidth="1"/>
    <col min="5" max="5" width="29.58203125" style="2" bestFit="1" customWidth="1"/>
    <col min="6" max="6" width="35.08203125" style="2" customWidth="1"/>
    <col min="7" max="8" width="12.5" style="263" customWidth="1"/>
    <col min="9" max="9" width="13.58203125" style="263" customWidth="1"/>
    <col min="10" max="10" width="12.1640625" style="263" customWidth="1"/>
    <col min="11" max="11" width="13.4140625" style="2" bestFit="1" customWidth="1"/>
    <col min="12" max="13" width="13.4140625" style="2" customWidth="1"/>
    <col min="14" max="14" width="15.5" style="2" customWidth="1"/>
    <col min="15" max="15" width="5.58203125" style="4" customWidth="1"/>
    <col min="16" max="255" width="9" style="2"/>
    <col min="256" max="256" width="2.4140625" style="2" customWidth="1"/>
    <col min="257" max="257" width="7.9140625" style="2" customWidth="1"/>
    <col min="258" max="258" width="9.08203125" style="2" customWidth="1"/>
    <col min="259" max="259" width="10" style="2" customWidth="1"/>
    <col min="260" max="260" width="28" style="2" customWidth="1"/>
    <col min="261" max="261" width="35.08203125" style="2" customWidth="1"/>
    <col min="262" max="262" width="12.5" style="2" customWidth="1"/>
    <col min="263" max="264" width="13.58203125" style="2" customWidth="1"/>
    <col min="265" max="265" width="9.58203125" style="2" customWidth="1"/>
    <col min="266" max="266" width="9.1640625" style="2" customWidth="1"/>
    <col min="267" max="269" width="9.08203125" style="2" customWidth="1"/>
    <col min="270" max="270" width="15.5" style="2" customWidth="1"/>
    <col min="271" max="271" width="5.58203125" style="2" customWidth="1"/>
    <col min="272" max="511" width="9" style="2"/>
    <col min="512" max="512" width="2.4140625" style="2" customWidth="1"/>
    <col min="513" max="513" width="7.9140625" style="2" customWidth="1"/>
    <col min="514" max="514" width="9.08203125" style="2" customWidth="1"/>
    <col min="515" max="515" width="10" style="2" customWidth="1"/>
    <col min="516" max="516" width="28" style="2" customWidth="1"/>
    <col min="517" max="517" width="35.08203125" style="2" customWidth="1"/>
    <col min="518" max="518" width="12.5" style="2" customWidth="1"/>
    <col min="519" max="520" width="13.58203125" style="2" customWidth="1"/>
    <col min="521" max="521" width="9.58203125" style="2" customWidth="1"/>
    <col min="522" max="522" width="9.1640625" style="2" customWidth="1"/>
    <col min="523" max="525" width="9.08203125" style="2" customWidth="1"/>
    <col min="526" max="526" width="15.5" style="2" customWidth="1"/>
    <col min="527" max="527" width="5.58203125" style="2" customWidth="1"/>
    <col min="528" max="767" width="9" style="2"/>
    <col min="768" max="768" width="2.4140625" style="2" customWidth="1"/>
    <col min="769" max="769" width="7.9140625" style="2" customWidth="1"/>
    <col min="770" max="770" width="9.08203125" style="2" customWidth="1"/>
    <col min="771" max="771" width="10" style="2" customWidth="1"/>
    <col min="772" max="772" width="28" style="2" customWidth="1"/>
    <col min="773" max="773" width="35.08203125" style="2" customWidth="1"/>
    <col min="774" max="774" width="12.5" style="2" customWidth="1"/>
    <col min="775" max="776" width="13.58203125" style="2" customWidth="1"/>
    <col min="777" max="777" width="9.58203125" style="2" customWidth="1"/>
    <col min="778" max="778" width="9.1640625" style="2" customWidth="1"/>
    <col min="779" max="781" width="9.08203125" style="2" customWidth="1"/>
    <col min="782" max="782" width="15.5" style="2" customWidth="1"/>
    <col min="783" max="783" width="5.58203125" style="2" customWidth="1"/>
    <col min="784" max="1023" width="9" style="2"/>
    <col min="1024" max="1024" width="2.4140625" style="2" customWidth="1"/>
    <col min="1025" max="1025" width="7.9140625" style="2" customWidth="1"/>
    <col min="1026" max="1026" width="9.08203125" style="2" customWidth="1"/>
    <col min="1027" max="1027" width="10" style="2" customWidth="1"/>
    <col min="1028" max="1028" width="28" style="2" customWidth="1"/>
    <col min="1029" max="1029" width="35.08203125" style="2" customWidth="1"/>
    <col min="1030" max="1030" width="12.5" style="2" customWidth="1"/>
    <col min="1031" max="1032" width="13.58203125" style="2" customWidth="1"/>
    <col min="1033" max="1033" width="9.58203125" style="2" customWidth="1"/>
    <col min="1034" max="1034" width="9.1640625" style="2" customWidth="1"/>
    <col min="1035" max="1037" width="9.08203125" style="2" customWidth="1"/>
    <col min="1038" max="1038" width="15.5" style="2" customWidth="1"/>
    <col min="1039" max="1039" width="5.58203125" style="2" customWidth="1"/>
    <col min="1040" max="1279" width="9" style="2"/>
    <col min="1280" max="1280" width="2.4140625" style="2" customWidth="1"/>
    <col min="1281" max="1281" width="7.9140625" style="2" customWidth="1"/>
    <col min="1282" max="1282" width="9.08203125" style="2" customWidth="1"/>
    <col min="1283" max="1283" width="10" style="2" customWidth="1"/>
    <col min="1284" max="1284" width="28" style="2" customWidth="1"/>
    <col min="1285" max="1285" width="35.08203125" style="2" customWidth="1"/>
    <col min="1286" max="1286" width="12.5" style="2" customWidth="1"/>
    <col min="1287" max="1288" width="13.58203125" style="2" customWidth="1"/>
    <col min="1289" max="1289" width="9.58203125" style="2" customWidth="1"/>
    <col min="1290" max="1290" width="9.1640625" style="2" customWidth="1"/>
    <col min="1291" max="1293" width="9.08203125" style="2" customWidth="1"/>
    <col min="1294" max="1294" width="15.5" style="2" customWidth="1"/>
    <col min="1295" max="1295" width="5.58203125" style="2" customWidth="1"/>
    <col min="1296" max="1535" width="9" style="2"/>
    <col min="1536" max="1536" width="2.4140625" style="2" customWidth="1"/>
    <col min="1537" max="1537" width="7.9140625" style="2" customWidth="1"/>
    <col min="1538" max="1538" width="9.08203125" style="2" customWidth="1"/>
    <col min="1539" max="1539" width="10" style="2" customWidth="1"/>
    <col min="1540" max="1540" width="28" style="2" customWidth="1"/>
    <col min="1541" max="1541" width="35.08203125" style="2" customWidth="1"/>
    <col min="1542" max="1542" width="12.5" style="2" customWidth="1"/>
    <col min="1543" max="1544" width="13.58203125" style="2" customWidth="1"/>
    <col min="1545" max="1545" width="9.58203125" style="2" customWidth="1"/>
    <col min="1546" max="1546" width="9.1640625" style="2" customWidth="1"/>
    <col min="1547" max="1549" width="9.08203125" style="2" customWidth="1"/>
    <col min="1550" max="1550" width="15.5" style="2" customWidth="1"/>
    <col min="1551" max="1551" width="5.58203125" style="2" customWidth="1"/>
    <col min="1552" max="1791" width="9" style="2"/>
    <col min="1792" max="1792" width="2.4140625" style="2" customWidth="1"/>
    <col min="1793" max="1793" width="7.9140625" style="2" customWidth="1"/>
    <col min="1794" max="1794" width="9.08203125" style="2" customWidth="1"/>
    <col min="1795" max="1795" width="10" style="2" customWidth="1"/>
    <col min="1796" max="1796" width="28" style="2" customWidth="1"/>
    <col min="1797" max="1797" width="35.08203125" style="2" customWidth="1"/>
    <col min="1798" max="1798" width="12.5" style="2" customWidth="1"/>
    <col min="1799" max="1800" width="13.58203125" style="2" customWidth="1"/>
    <col min="1801" max="1801" width="9.58203125" style="2" customWidth="1"/>
    <col min="1802" max="1802" width="9.1640625" style="2" customWidth="1"/>
    <col min="1803" max="1805" width="9.08203125" style="2" customWidth="1"/>
    <col min="1806" max="1806" width="15.5" style="2" customWidth="1"/>
    <col min="1807" max="1807" width="5.58203125" style="2" customWidth="1"/>
    <col min="1808" max="2047" width="9" style="2"/>
    <col min="2048" max="2048" width="2.4140625" style="2" customWidth="1"/>
    <col min="2049" max="2049" width="7.9140625" style="2" customWidth="1"/>
    <col min="2050" max="2050" width="9.08203125" style="2" customWidth="1"/>
    <col min="2051" max="2051" width="10" style="2" customWidth="1"/>
    <col min="2052" max="2052" width="28" style="2" customWidth="1"/>
    <col min="2053" max="2053" width="35.08203125" style="2" customWidth="1"/>
    <col min="2054" max="2054" width="12.5" style="2" customWidth="1"/>
    <col min="2055" max="2056" width="13.58203125" style="2" customWidth="1"/>
    <col min="2057" max="2057" width="9.58203125" style="2" customWidth="1"/>
    <col min="2058" max="2058" width="9.1640625" style="2" customWidth="1"/>
    <col min="2059" max="2061" width="9.08203125" style="2" customWidth="1"/>
    <col min="2062" max="2062" width="15.5" style="2" customWidth="1"/>
    <col min="2063" max="2063" width="5.58203125" style="2" customWidth="1"/>
    <col min="2064" max="2303" width="9" style="2"/>
    <col min="2304" max="2304" width="2.4140625" style="2" customWidth="1"/>
    <col min="2305" max="2305" width="7.9140625" style="2" customWidth="1"/>
    <col min="2306" max="2306" width="9.08203125" style="2" customWidth="1"/>
    <col min="2307" max="2307" width="10" style="2" customWidth="1"/>
    <col min="2308" max="2308" width="28" style="2" customWidth="1"/>
    <col min="2309" max="2309" width="35.08203125" style="2" customWidth="1"/>
    <col min="2310" max="2310" width="12.5" style="2" customWidth="1"/>
    <col min="2311" max="2312" width="13.58203125" style="2" customWidth="1"/>
    <col min="2313" max="2313" width="9.58203125" style="2" customWidth="1"/>
    <col min="2314" max="2314" width="9.1640625" style="2" customWidth="1"/>
    <col min="2315" max="2317" width="9.08203125" style="2" customWidth="1"/>
    <col min="2318" max="2318" width="15.5" style="2" customWidth="1"/>
    <col min="2319" max="2319" width="5.58203125" style="2" customWidth="1"/>
    <col min="2320" max="2559" width="9" style="2"/>
    <col min="2560" max="2560" width="2.4140625" style="2" customWidth="1"/>
    <col min="2561" max="2561" width="7.9140625" style="2" customWidth="1"/>
    <col min="2562" max="2562" width="9.08203125" style="2" customWidth="1"/>
    <col min="2563" max="2563" width="10" style="2" customWidth="1"/>
    <col min="2564" max="2564" width="28" style="2" customWidth="1"/>
    <col min="2565" max="2565" width="35.08203125" style="2" customWidth="1"/>
    <col min="2566" max="2566" width="12.5" style="2" customWidth="1"/>
    <col min="2567" max="2568" width="13.58203125" style="2" customWidth="1"/>
    <col min="2569" max="2569" width="9.58203125" style="2" customWidth="1"/>
    <col min="2570" max="2570" width="9.1640625" style="2" customWidth="1"/>
    <col min="2571" max="2573" width="9.08203125" style="2" customWidth="1"/>
    <col min="2574" max="2574" width="15.5" style="2" customWidth="1"/>
    <col min="2575" max="2575" width="5.58203125" style="2" customWidth="1"/>
    <col min="2576" max="2815" width="9" style="2"/>
    <col min="2816" max="2816" width="2.4140625" style="2" customWidth="1"/>
    <col min="2817" max="2817" width="7.9140625" style="2" customWidth="1"/>
    <col min="2818" max="2818" width="9.08203125" style="2" customWidth="1"/>
    <col min="2819" max="2819" width="10" style="2" customWidth="1"/>
    <col min="2820" max="2820" width="28" style="2" customWidth="1"/>
    <col min="2821" max="2821" width="35.08203125" style="2" customWidth="1"/>
    <col min="2822" max="2822" width="12.5" style="2" customWidth="1"/>
    <col min="2823" max="2824" width="13.58203125" style="2" customWidth="1"/>
    <col min="2825" max="2825" width="9.58203125" style="2" customWidth="1"/>
    <col min="2826" max="2826" width="9.1640625" style="2" customWidth="1"/>
    <col min="2827" max="2829" width="9.08203125" style="2" customWidth="1"/>
    <col min="2830" max="2830" width="15.5" style="2" customWidth="1"/>
    <col min="2831" max="2831" width="5.58203125" style="2" customWidth="1"/>
    <col min="2832" max="3071" width="9" style="2"/>
    <col min="3072" max="3072" width="2.4140625" style="2" customWidth="1"/>
    <col min="3073" max="3073" width="7.9140625" style="2" customWidth="1"/>
    <col min="3074" max="3074" width="9.08203125" style="2" customWidth="1"/>
    <col min="3075" max="3075" width="10" style="2" customWidth="1"/>
    <col min="3076" max="3076" width="28" style="2" customWidth="1"/>
    <col min="3077" max="3077" width="35.08203125" style="2" customWidth="1"/>
    <col min="3078" max="3078" width="12.5" style="2" customWidth="1"/>
    <col min="3079" max="3080" width="13.58203125" style="2" customWidth="1"/>
    <col min="3081" max="3081" width="9.58203125" style="2" customWidth="1"/>
    <col min="3082" max="3082" width="9.1640625" style="2" customWidth="1"/>
    <col min="3083" max="3085" width="9.08203125" style="2" customWidth="1"/>
    <col min="3086" max="3086" width="15.5" style="2" customWidth="1"/>
    <col min="3087" max="3087" width="5.58203125" style="2" customWidth="1"/>
    <col min="3088" max="3327" width="9" style="2"/>
    <col min="3328" max="3328" width="2.4140625" style="2" customWidth="1"/>
    <col min="3329" max="3329" width="7.9140625" style="2" customWidth="1"/>
    <col min="3330" max="3330" width="9.08203125" style="2" customWidth="1"/>
    <col min="3331" max="3331" width="10" style="2" customWidth="1"/>
    <col min="3332" max="3332" width="28" style="2" customWidth="1"/>
    <col min="3333" max="3333" width="35.08203125" style="2" customWidth="1"/>
    <col min="3334" max="3334" width="12.5" style="2" customWidth="1"/>
    <col min="3335" max="3336" width="13.58203125" style="2" customWidth="1"/>
    <col min="3337" max="3337" width="9.58203125" style="2" customWidth="1"/>
    <col min="3338" max="3338" width="9.1640625" style="2" customWidth="1"/>
    <col min="3339" max="3341" width="9.08203125" style="2" customWidth="1"/>
    <col min="3342" max="3342" width="15.5" style="2" customWidth="1"/>
    <col min="3343" max="3343" width="5.58203125" style="2" customWidth="1"/>
    <col min="3344" max="3583" width="9" style="2"/>
    <col min="3584" max="3584" width="2.4140625" style="2" customWidth="1"/>
    <col min="3585" max="3585" width="7.9140625" style="2" customWidth="1"/>
    <col min="3586" max="3586" width="9.08203125" style="2" customWidth="1"/>
    <col min="3587" max="3587" width="10" style="2" customWidth="1"/>
    <col min="3588" max="3588" width="28" style="2" customWidth="1"/>
    <col min="3589" max="3589" width="35.08203125" style="2" customWidth="1"/>
    <col min="3590" max="3590" width="12.5" style="2" customWidth="1"/>
    <col min="3591" max="3592" width="13.58203125" style="2" customWidth="1"/>
    <col min="3593" max="3593" width="9.58203125" style="2" customWidth="1"/>
    <col min="3594" max="3594" width="9.1640625" style="2" customWidth="1"/>
    <col min="3595" max="3597" width="9.08203125" style="2" customWidth="1"/>
    <col min="3598" max="3598" width="15.5" style="2" customWidth="1"/>
    <col min="3599" max="3599" width="5.58203125" style="2" customWidth="1"/>
    <col min="3600" max="3839" width="9" style="2"/>
    <col min="3840" max="3840" width="2.4140625" style="2" customWidth="1"/>
    <col min="3841" max="3841" width="7.9140625" style="2" customWidth="1"/>
    <col min="3842" max="3842" width="9.08203125" style="2" customWidth="1"/>
    <col min="3843" max="3843" width="10" style="2" customWidth="1"/>
    <col min="3844" max="3844" width="28" style="2" customWidth="1"/>
    <col min="3845" max="3845" width="35.08203125" style="2" customWidth="1"/>
    <col min="3846" max="3846" width="12.5" style="2" customWidth="1"/>
    <col min="3847" max="3848" width="13.58203125" style="2" customWidth="1"/>
    <col min="3849" max="3849" width="9.58203125" style="2" customWidth="1"/>
    <col min="3850" max="3850" width="9.1640625" style="2" customWidth="1"/>
    <col min="3851" max="3853" width="9.08203125" style="2" customWidth="1"/>
    <col min="3854" max="3854" width="15.5" style="2" customWidth="1"/>
    <col min="3855" max="3855" width="5.58203125" style="2" customWidth="1"/>
    <col min="3856" max="4095" width="9" style="2"/>
    <col min="4096" max="4096" width="2.4140625" style="2" customWidth="1"/>
    <col min="4097" max="4097" width="7.9140625" style="2" customWidth="1"/>
    <col min="4098" max="4098" width="9.08203125" style="2" customWidth="1"/>
    <col min="4099" max="4099" width="10" style="2" customWidth="1"/>
    <col min="4100" max="4100" width="28" style="2" customWidth="1"/>
    <col min="4101" max="4101" width="35.08203125" style="2" customWidth="1"/>
    <col min="4102" max="4102" width="12.5" style="2" customWidth="1"/>
    <col min="4103" max="4104" width="13.58203125" style="2" customWidth="1"/>
    <col min="4105" max="4105" width="9.58203125" style="2" customWidth="1"/>
    <col min="4106" max="4106" width="9.1640625" style="2" customWidth="1"/>
    <col min="4107" max="4109" width="9.08203125" style="2" customWidth="1"/>
    <col min="4110" max="4110" width="15.5" style="2" customWidth="1"/>
    <col min="4111" max="4111" width="5.58203125" style="2" customWidth="1"/>
    <col min="4112" max="4351" width="9" style="2"/>
    <col min="4352" max="4352" width="2.4140625" style="2" customWidth="1"/>
    <col min="4353" max="4353" width="7.9140625" style="2" customWidth="1"/>
    <col min="4354" max="4354" width="9.08203125" style="2" customWidth="1"/>
    <col min="4355" max="4355" width="10" style="2" customWidth="1"/>
    <col min="4356" max="4356" width="28" style="2" customWidth="1"/>
    <col min="4357" max="4357" width="35.08203125" style="2" customWidth="1"/>
    <col min="4358" max="4358" width="12.5" style="2" customWidth="1"/>
    <col min="4359" max="4360" width="13.58203125" style="2" customWidth="1"/>
    <col min="4361" max="4361" width="9.58203125" style="2" customWidth="1"/>
    <col min="4362" max="4362" width="9.1640625" style="2" customWidth="1"/>
    <col min="4363" max="4365" width="9.08203125" style="2" customWidth="1"/>
    <col min="4366" max="4366" width="15.5" style="2" customWidth="1"/>
    <col min="4367" max="4367" width="5.58203125" style="2" customWidth="1"/>
    <col min="4368" max="4607" width="9" style="2"/>
    <col min="4608" max="4608" width="2.4140625" style="2" customWidth="1"/>
    <col min="4609" max="4609" width="7.9140625" style="2" customWidth="1"/>
    <col min="4610" max="4610" width="9.08203125" style="2" customWidth="1"/>
    <col min="4611" max="4611" width="10" style="2" customWidth="1"/>
    <col min="4612" max="4612" width="28" style="2" customWidth="1"/>
    <col min="4613" max="4613" width="35.08203125" style="2" customWidth="1"/>
    <col min="4614" max="4614" width="12.5" style="2" customWidth="1"/>
    <col min="4615" max="4616" width="13.58203125" style="2" customWidth="1"/>
    <col min="4617" max="4617" width="9.58203125" style="2" customWidth="1"/>
    <col min="4618" max="4618" width="9.1640625" style="2" customWidth="1"/>
    <col min="4619" max="4621" width="9.08203125" style="2" customWidth="1"/>
    <col min="4622" max="4622" width="15.5" style="2" customWidth="1"/>
    <col min="4623" max="4623" width="5.58203125" style="2" customWidth="1"/>
    <col min="4624" max="4863" width="9" style="2"/>
    <col min="4864" max="4864" width="2.4140625" style="2" customWidth="1"/>
    <col min="4865" max="4865" width="7.9140625" style="2" customWidth="1"/>
    <col min="4866" max="4866" width="9.08203125" style="2" customWidth="1"/>
    <col min="4867" max="4867" width="10" style="2" customWidth="1"/>
    <col min="4868" max="4868" width="28" style="2" customWidth="1"/>
    <col min="4869" max="4869" width="35.08203125" style="2" customWidth="1"/>
    <col min="4870" max="4870" width="12.5" style="2" customWidth="1"/>
    <col min="4871" max="4872" width="13.58203125" style="2" customWidth="1"/>
    <col min="4873" max="4873" width="9.58203125" style="2" customWidth="1"/>
    <col min="4874" max="4874" width="9.1640625" style="2" customWidth="1"/>
    <col min="4875" max="4877" width="9.08203125" style="2" customWidth="1"/>
    <col min="4878" max="4878" width="15.5" style="2" customWidth="1"/>
    <col min="4879" max="4879" width="5.58203125" style="2" customWidth="1"/>
    <col min="4880" max="5119" width="9" style="2"/>
    <col min="5120" max="5120" width="2.4140625" style="2" customWidth="1"/>
    <col min="5121" max="5121" width="7.9140625" style="2" customWidth="1"/>
    <col min="5122" max="5122" width="9.08203125" style="2" customWidth="1"/>
    <col min="5123" max="5123" width="10" style="2" customWidth="1"/>
    <col min="5124" max="5124" width="28" style="2" customWidth="1"/>
    <col min="5125" max="5125" width="35.08203125" style="2" customWidth="1"/>
    <col min="5126" max="5126" width="12.5" style="2" customWidth="1"/>
    <col min="5127" max="5128" width="13.58203125" style="2" customWidth="1"/>
    <col min="5129" max="5129" width="9.58203125" style="2" customWidth="1"/>
    <col min="5130" max="5130" width="9.1640625" style="2" customWidth="1"/>
    <col min="5131" max="5133" width="9.08203125" style="2" customWidth="1"/>
    <col min="5134" max="5134" width="15.5" style="2" customWidth="1"/>
    <col min="5135" max="5135" width="5.58203125" style="2" customWidth="1"/>
    <col min="5136" max="5375" width="9" style="2"/>
    <col min="5376" max="5376" width="2.4140625" style="2" customWidth="1"/>
    <col min="5377" max="5377" width="7.9140625" style="2" customWidth="1"/>
    <col min="5378" max="5378" width="9.08203125" style="2" customWidth="1"/>
    <col min="5379" max="5379" width="10" style="2" customWidth="1"/>
    <col min="5380" max="5380" width="28" style="2" customWidth="1"/>
    <col min="5381" max="5381" width="35.08203125" style="2" customWidth="1"/>
    <col min="5382" max="5382" width="12.5" style="2" customWidth="1"/>
    <col min="5383" max="5384" width="13.58203125" style="2" customWidth="1"/>
    <col min="5385" max="5385" width="9.58203125" style="2" customWidth="1"/>
    <col min="5386" max="5386" width="9.1640625" style="2" customWidth="1"/>
    <col min="5387" max="5389" width="9.08203125" style="2" customWidth="1"/>
    <col min="5390" max="5390" width="15.5" style="2" customWidth="1"/>
    <col min="5391" max="5391" width="5.58203125" style="2" customWidth="1"/>
    <col min="5392" max="5631" width="9" style="2"/>
    <col min="5632" max="5632" width="2.4140625" style="2" customWidth="1"/>
    <col min="5633" max="5633" width="7.9140625" style="2" customWidth="1"/>
    <col min="5634" max="5634" width="9.08203125" style="2" customWidth="1"/>
    <col min="5635" max="5635" width="10" style="2" customWidth="1"/>
    <col min="5636" max="5636" width="28" style="2" customWidth="1"/>
    <col min="5637" max="5637" width="35.08203125" style="2" customWidth="1"/>
    <col min="5638" max="5638" width="12.5" style="2" customWidth="1"/>
    <col min="5639" max="5640" width="13.58203125" style="2" customWidth="1"/>
    <col min="5641" max="5641" width="9.58203125" style="2" customWidth="1"/>
    <col min="5642" max="5642" width="9.1640625" style="2" customWidth="1"/>
    <col min="5643" max="5645" width="9.08203125" style="2" customWidth="1"/>
    <col min="5646" max="5646" width="15.5" style="2" customWidth="1"/>
    <col min="5647" max="5647" width="5.58203125" style="2" customWidth="1"/>
    <col min="5648" max="5887" width="9" style="2"/>
    <col min="5888" max="5888" width="2.4140625" style="2" customWidth="1"/>
    <col min="5889" max="5889" width="7.9140625" style="2" customWidth="1"/>
    <col min="5890" max="5890" width="9.08203125" style="2" customWidth="1"/>
    <col min="5891" max="5891" width="10" style="2" customWidth="1"/>
    <col min="5892" max="5892" width="28" style="2" customWidth="1"/>
    <col min="5893" max="5893" width="35.08203125" style="2" customWidth="1"/>
    <col min="5894" max="5894" width="12.5" style="2" customWidth="1"/>
    <col min="5895" max="5896" width="13.58203125" style="2" customWidth="1"/>
    <col min="5897" max="5897" width="9.58203125" style="2" customWidth="1"/>
    <col min="5898" max="5898" width="9.1640625" style="2" customWidth="1"/>
    <col min="5899" max="5901" width="9.08203125" style="2" customWidth="1"/>
    <col min="5902" max="5902" width="15.5" style="2" customWidth="1"/>
    <col min="5903" max="5903" width="5.58203125" style="2" customWidth="1"/>
    <col min="5904" max="6143" width="9" style="2"/>
    <col min="6144" max="6144" width="2.4140625" style="2" customWidth="1"/>
    <col min="6145" max="6145" width="7.9140625" style="2" customWidth="1"/>
    <col min="6146" max="6146" width="9.08203125" style="2" customWidth="1"/>
    <col min="6147" max="6147" width="10" style="2" customWidth="1"/>
    <col min="6148" max="6148" width="28" style="2" customWidth="1"/>
    <col min="6149" max="6149" width="35.08203125" style="2" customWidth="1"/>
    <col min="6150" max="6150" width="12.5" style="2" customWidth="1"/>
    <col min="6151" max="6152" width="13.58203125" style="2" customWidth="1"/>
    <col min="6153" max="6153" width="9.58203125" style="2" customWidth="1"/>
    <col min="6154" max="6154" width="9.1640625" style="2" customWidth="1"/>
    <col min="6155" max="6157" width="9.08203125" style="2" customWidth="1"/>
    <col min="6158" max="6158" width="15.5" style="2" customWidth="1"/>
    <col min="6159" max="6159" width="5.58203125" style="2" customWidth="1"/>
    <col min="6160" max="6399" width="9" style="2"/>
    <col min="6400" max="6400" width="2.4140625" style="2" customWidth="1"/>
    <col min="6401" max="6401" width="7.9140625" style="2" customWidth="1"/>
    <col min="6402" max="6402" width="9.08203125" style="2" customWidth="1"/>
    <col min="6403" max="6403" width="10" style="2" customWidth="1"/>
    <col min="6404" max="6404" width="28" style="2" customWidth="1"/>
    <col min="6405" max="6405" width="35.08203125" style="2" customWidth="1"/>
    <col min="6406" max="6406" width="12.5" style="2" customWidth="1"/>
    <col min="6407" max="6408" width="13.58203125" style="2" customWidth="1"/>
    <col min="6409" max="6409" width="9.58203125" style="2" customWidth="1"/>
    <col min="6410" max="6410" width="9.1640625" style="2" customWidth="1"/>
    <col min="6411" max="6413" width="9.08203125" style="2" customWidth="1"/>
    <col min="6414" max="6414" width="15.5" style="2" customWidth="1"/>
    <col min="6415" max="6415" width="5.58203125" style="2" customWidth="1"/>
    <col min="6416" max="6655" width="9" style="2"/>
    <col min="6656" max="6656" width="2.4140625" style="2" customWidth="1"/>
    <col min="6657" max="6657" width="7.9140625" style="2" customWidth="1"/>
    <col min="6658" max="6658" width="9.08203125" style="2" customWidth="1"/>
    <col min="6659" max="6659" width="10" style="2" customWidth="1"/>
    <col min="6660" max="6660" width="28" style="2" customWidth="1"/>
    <col min="6661" max="6661" width="35.08203125" style="2" customWidth="1"/>
    <col min="6662" max="6662" width="12.5" style="2" customWidth="1"/>
    <col min="6663" max="6664" width="13.58203125" style="2" customWidth="1"/>
    <col min="6665" max="6665" width="9.58203125" style="2" customWidth="1"/>
    <col min="6666" max="6666" width="9.1640625" style="2" customWidth="1"/>
    <col min="6667" max="6669" width="9.08203125" style="2" customWidth="1"/>
    <col min="6670" max="6670" width="15.5" style="2" customWidth="1"/>
    <col min="6671" max="6671" width="5.58203125" style="2" customWidth="1"/>
    <col min="6672" max="6911" width="9" style="2"/>
    <col min="6912" max="6912" width="2.4140625" style="2" customWidth="1"/>
    <col min="6913" max="6913" width="7.9140625" style="2" customWidth="1"/>
    <col min="6914" max="6914" width="9.08203125" style="2" customWidth="1"/>
    <col min="6915" max="6915" width="10" style="2" customWidth="1"/>
    <col min="6916" max="6916" width="28" style="2" customWidth="1"/>
    <col min="6917" max="6917" width="35.08203125" style="2" customWidth="1"/>
    <col min="6918" max="6918" width="12.5" style="2" customWidth="1"/>
    <col min="6919" max="6920" width="13.58203125" style="2" customWidth="1"/>
    <col min="6921" max="6921" width="9.58203125" style="2" customWidth="1"/>
    <col min="6922" max="6922" width="9.1640625" style="2" customWidth="1"/>
    <col min="6923" max="6925" width="9.08203125" style="2" customWidth="1"/>
    <col min="6926" max="6926" width="15.5" style="2" customWidth="1"/>
    <col min="6927" max="6927" width="5.58203125" style="2" customWidth="1"/>
    <col min="6928" max="7167" width="9" style="2"/>
    <col min="7168" max="7168" width="2.4140625" style="2" customWidth="1"/>
    <col min="7169" max="7169" width="7.9140625" style="2" customWidth="1"/>
    <col min="7170" max="7170" width="9.08203125" style="2" customWidth="1"/>
    <col min="7171" max="7171" width="10" style="2" customWidth="1"/>
    <col min="7172" max="7172" width="28" style="2" customWidth="1"/>
    <col min="7173" max="7173" width="35.08203125" style="2" customWidth="1"/>
    <col min="7174" max="7174" width="12.5" style="2" customWidth="1"/>
    <col min="7175" max="7176" width="13.58203125" style="2" customWidth="1"/>
    <col min="7177" max="7177" width="9.58203125" style="2" customWidth="1"/>
    <col min="7178" max="7178" width="9.1640625" style="2" customWidth="1"/>
    <col min="7179" max="7181" width="9.08203125" style="2" customWidth="1"/>
    <col min="7182" max="7182" width="15.5" style="2" customWidth="1"/>
    <col min="7183" max="7183" width="5.58203125" style="2" customWidth="1"/>
    <col min="7184" max="7423" width="9" style="2"/>
    <col min="7424" max="7424" width="2.4140625" style="2" customWidth="1"/>
    <col min="7425" max="7425" width="7.9140625" style="2" customWidth="1"/>
    <col min="7426" max="7426" width="9.08203125" style="2" customWidth="1"/>
    <col min="7427" max="7427" width="10" style="2" customWidth="1"/>
    <col min="7428" max="7428" width="28" style="2" customWidth="1"/>
    <col min="7429" max="7429" width="35.08203125" style="2" customWidth="1"/>
    <col min="7430" max="7430" width="12.5" style="2" customWidth="1"/>
    <col min="7431" max="7432" width="13.58203125" style="2" customWidth="1"/>
    <col min="7433" max="7433" width="9.58203125" style="2" customWidth="1"/>
    <col min="7434" max="7434" width="9.1640625" style="2" customWidth="1"/>
    <col min="7435" max="7437" width="9.08203125" style="2" customWidth="1"/>
    <col min="7438" max="7438" width="15.5" style="2" customWidth="1"/>
    <col min="7439" max="7439" width="5.58203125" style="2" customWidth="1"/>
    <col min="7440" max="7679" width="9" style="2"/>
    <col min="7680" max="7680" width="2.4140625" style="2" customWidth="1"/>
    <col min="7681" max="7681" width="7.9140625" style="2" customWidth="1"/>
    <col min="7682" max="7682" width="9.08203125" style="2" customWidth="1"/>
    <col min="7683" max="7683" width="10" style="2" customWidth="1"/>
    <col min="7684" max="7684" width="28" style="2" customWidth="1"/>
    <col min="7685" max="7685" width="35.08203125" style="2" customWidth="1"/>
    <col min="7686" max="7686" width="12.5" style="2" customWidth="1"/>
    <col min="7687" max="7688" width="13.58203125" style="2" customWidth="1"/>
    <col min="7689" max="7689" width="9.58203125" style="2" customWidth="1"/>
    <col min="7690" max="7690" width="9.1640625" style="2" customWidth="1"/>
    <col min="7691" max="7693" width="9.08203125" style="2" customWidth="1"/>
    <col min="7694" max="7694" width="15.5" style="2" customWidth="1"/>
    <col min="7695" max="7695" width="5.58203125" style="2" customWidth="1"/>
    <col min="7696" max="7935" width="9" style="2"/>
    <col min="7936" max="7936" width="2.4140625" style="2" customWidth="1"/>
    <col min="7937" max="7937" width="7.9140625" style="2" customWidth="1"/>
    <col min="7938" max="7938" width="9.08203125" style="2" customWidth="1"/>
    <col min="7939" max="7939" width="10" style="2" customWidth="1"/>
    <col min="7940" max="7940" width="28" style="2" customWidth="1"/>
    <col min="7941" max="7941" width="35.08203125" style="2" customWidth="1"/>
    <col min="7942" max="7942" width="12.5" style="2" customWidth="1"/>
    <col min="7943" max="7944" width="13.58203125" style="2" customWidth="1"/>
    <col min="7945" max="7945" width="9.58203125" style="2" customWidth="1"/>
    <col min="7946" max="7946" width="9.1640625" style="2" customWidth="1"/>
    <col min="7947" max="7949" width="9.08203125" style="2" customWidth="1"/>
    <col min="7950" max="7950" width="15.5" style="2" customWidth="1"/>
    <col min="7951" max="7951" width="5.58203125" style="2" customWidth="1"/>
    <col min="7952" max="8191" width="9" style="2"/>
    <col min="8192" max="8192" width="2.4140625" style="2" customWidth="1"/>
    <col min="8193" max="8193" width="7.9140625" style="2" customWidth="1"/>
    <col min="8194" max="8194" width="9.08203125" style="2" customWidth="1"/>
    <col min="8195" max="8195" width="10" style="2" customWidth="1"/>
    <col min="8196" max="8196" width="28" style="2" customWidth="1"/>
    <col min="8197" max="8197" width="35.08203125" style="2" customWidth="1"/>
    <col min="8198" max="8198" width="12.5" style="2" customWidth="1"/>
    <col min="8199" max="8200" width="13.58203125" style="2" customWidth="1"/>
    <col min="8201" max="8201" width="9.58203125" style="2" customWidth="1"/>
    <col min="8202" max="8202" width="9.1640625" style="2" customWidth="1"/>
    <col min="8203" max="8205" width="9.08203125" style="2" customWidth="1"/>
    <col min="8206" max="8206" width="15.5" style="2" customWidth="1"/>
    <col min="8207" max="8207" width="5.58203125" style="2" customWidth="1"/>
    <col min="8208" max="8447" width="9" style="2"/>
    <col min="8448" max="8448" width="2.4140625" style="2" customWidth="1"/>
    <col min="8449" max="8449" width="7.9140625" style="2" customWidth="1"/>
    <col min="8450" max="8450" width="9.08203125" style="2" customWidth="1"/>
    <col min="8451" max="8451" width="10" style="2" customWidth="1"/>
    <col min="8452" max="8452" width="28" style="2" customWidth="1"/>
    <col min="8453" max="8453" width="35.08203125" style="2" customWidth="1"/>
    <col min="8454" max="8454" width="12.5" style="2" customWidth="1"/>
    <col min="8455" max="8456" width="13.58203125" style="2" customWidth="1"/>
    <col min="8457" max="8457" width="9.58203125" style="2" customWidth="1"/>
    <col min="8458" max="8458" width="9.1640625" style="2" customWidth="1"/>
    <col min="8459" max="8461" width="9.08203125" style="2" customWidth="1"/>
    <col min="8462" max="8462" width="15.5" style="2" customWidth="1"/>
    <col min="8463" max="8463" width="5.58203125" style="2" customWidth="1"/>
    <col min="8464" max="8703" width="9" style="2"/>
    <col min="8704" max="8704" width="2.4140625" style="2" customWidth="1"/>
    <col min="8705" max="8705" width="7.9140625" style="2" customWidth="1"/>
    <col min="8706" max="8706" width="9.08203125" style="2" customWidth="1"/>
    <col min="8707" max="8707" width="10" style="2" customWidth="1"/>
    <col min="8708" max="8708" width="28" style="2" customWidth="1"/>
    <col min="8709" max="8709" width="35.08203125" style="2" customWidth="1"/>
    <col min="8710" max="8710" width="12.5" style="2" customWidth="1"/>
    <col min="8711" max="8712" width="13.58203125" style="2" customWidth="1"/>
    <col min="8713" max="8713" width="9.58203125" style="2" customWidth="1"/>
    <col min="8714" max="8714" width="9.1640625" style="2" customWidth="1"/>
    <col min="8715" max="8717" width="9.08203125" style="2" customWidth="1"/>
    <col min="8718" max="8718" width="15.5" style="2" customWidth="1"/>
    <col min="8719" max="8719" width="5.58203125" style="2" customWidth="1"/>
    <col min="8720" max="8959" width="9" style="2"/>
    <col min="8960" max="8960" width="2.4140625" style="2" customWidth="1"/>
    <col min="8961" max="8961" width="7.9140625" style="2" customWidth="1"/>
    <col min="8962" max="8962" width="9.08203125" style="2" customWidth="1"/>
    <col min="8963" max="8963" width="10" style="2" customWidth="1"/>
    <col min="8964" max="8964" width="28" style="2" customWidth="1"/>
    <col min="8965" max="8965" width="35.08203125" style="2" customWidth="1"/>
    <col min="8966" max="8966" width="12.5" style="2" customWidth="1"/>
    <col min="8967" max="8968" width="13.58203125" style="2" customWidth="1"/>
    <col min="8969" max="8969" width="9.58203125" style="2" customWidth="1"/>
    <col min="8970" max="8970" width="9.1640625" style="2" customWidth="1"/>
    <col min="8971" max="8973" width="9.08203125" style="2" customWidth="1"/>
    <col min="8974" max="8974" width="15.5" style="2" customWidth="1"/>
    <col min="8975" max="8975" width="5.58203125" style="2" customWidth="1"/>
    <col min="8976" max="9215" width="9" style="2"/>
    <col min="9216" max="9216" width="2.4140625" style="2" customWidth="1"/>
    <col min="9217" max="9217" width="7.9140625" style="2" customWidth="1"/>
    <col min="9218" max="9218" width="9.08203125" style="2" customWidth="1"/>
    <col min="9219" max="9219" width="10" style="2" customWidth="1"/>
    <col min="9220" max="9220" width="28" style="2" customWidth="1"/>
    <col min="9221" max="9221" width="35.08203125" style="2" customWidth="1"/>
    <col min="9222" max="9222" width="12.5" style="2" customWidth="1"/>
    <col min="9223" max="9224" width="13.58203125" style="2" customWidth="1"/>
    <col min="9225" max="9225" width="9.58203125" style="2" customWidth="1"/>
    <col min="9226" max="9226" width="9.1640625" style="2" customWidth="1"/>
    <col min="9227" max="9229" width="9.08203125" style="2" customWidth="1"/>
    <col min="9230" max="9230" width="15.5" style="2" customWidth="1"/>
    <col min="9231" max="9231" width="5.58203125" style="2" customWidth="1"/>
    <col min="9232" max="9471" width="9" style="2"/>
    <col min="9472" max="9472" width="2.4140625" style="2" customWidth="1"/>
    <col min="9473" max="9473" width="7.9140625" style="2" customWidth="1"/>
    <col min="9474" max="9474" width="9.08203125" style="2" customWidth="1"/>
    <col min="9475" max="9475" width="10" style="2" customWidth="1"/>
    <col min="9476" max="9476" width="28" style="2" customWidth="1"/>
    <col min="9477" max="9477" width="35.08203125" style="2" customWidth="1"/>
    <col min="9478" max="9478" width="12.5" style="2" customWidth="1"/>
    <col min="9479" max="9480" width="13.58203125" style="2" customWidth="1"/>
    <col min="9481" max="9481" width="9.58203125" style="2" customWidth="1"/>
    <col min="9482" max="9482" width="9.1640625" style="2" customWidth="1"/>
    <col min="9483" max="9485" width="9.08203125" style="2" customWidth="1"/>
    <col min="9486" max="9486" width="15.5" style="2" customWidth="1"/>
    <col min="9487" max="9487" width="5.58203125" style="2" customWidth="1"/>
    <col min="9488" max="9727" width="9" style="2"/>
    <col min="9728" max="9728" width="2.4140625" style="2" customWidth="1"/>
    <col min="9729" max="9729" width="7.9140625" style="2" customWidth="1"/>
    <col min="9730" max="9730" width="9.08203125" style="2" customWidth="1"/>
    <col min="9731" max="9731" width="10" style="2" customWidth="1"/>
    <col min="9732" max="9732" width="28" style="2" customWidth="1"/>
    <col min="9733" max="9733" width="35.08203125" style="2" customWidth="1"/>
    <col min="9734" max="9734" width="12.5" style="2" customWidth="1"/>
    <col min="9735" max="9736" width="13.58203125" style="2" customWidth="1"/>
    <col min="9737" max="9737" width="9.58203125" style="2" customWidth="1"/>
    <col min="9738" max="9738" width="9.1640625" style="2" customWidth="1"/>
    <col min="9739" max="9741" width="9.08203125" style="2" customWidth="1"/>
    <col min="9742" max="9742" width="15.5" style="2" customWidth="1"/>
    <col min="9743" max="9743" width="5.58203125" style="2" customWidth="1"/>
    <col min="9744" max="9983" width="9" style="2"/>
    <col min="9984" max="9984" width="2.4140625" style="2" customWidth="1"/>
    <col min="9985" max="9985" width="7.9140625" style="2" customWidth="1"/>
    <col min="9986" max="9986" width="9.08203125" style="2" customWidth="1"/>
    <col min="9987" max="9987" width="10" style="2" customWidth="1"/>
    <col min="9988" max="9988" width="28" style="2" customWidth="1"/>
    <col min="9989" max="9989" width="35.08203125" style="2" customWidth="1"/>
    <col min="9990" max="9990" width="12.5" style="2" customWidth="1"/>
    <col min="9991" max="9992" width="13.58203125" style="2" customWidth="1"/>
    <col min="9993" max="9993" width="9.58203125" style="2" customWidth="1"/>
    <col min="9994" max="9994" width="9.1640625" style="2" customWidth="1"/>
    <col min="9995" max="9997" width="9.08203125" style="2" customWidth="1"/>
    <col min="9998" max="9998" width="15.5" style="2" customWidth="1"/>
    <col min="9999" max="9999" width="5.58203125" style="2" customWidth="1"/>
    <col min="10000" max="10239" width="9" style="2"/>
    <col min="10240" max="10240" width="2.4140625" style="2" customWidth="1"/>
    <col min="10241" max="10241" width="7.9140625" style="2" customWidth="1"/>
    <col min="10242" max="10242" width="9.08203125" style="2" customWidth="1"/>
    <col min="10243" max="10243" width="10" style="2" customWidth="1"/>
    <col min="10244" max="10244" width="28" style="2" customWidth="1"/>
    <col min="10245" max="10245" width="35.08203125" style="2" customWidth="1"/>
    <col min="10246" max="10246" width="12.5" style="2" customWidth="1"/>
    <col min="10247" max="10248" width="13.58203125" style="2" customWidth="1"/>
    <col min="10249" max="10249" width="9.58203125" style="2" customWidth="1"/>
    <col min="10250" max="10250" width="9.1640625" style="2" customWidth="1"/>
    <col min="10251" max="10253" width="9.08203125" style="2" customWidth="1"/>
    <col min="10254" max="10254" width="15.5" style="2" customWidth="1"/>
    <col min="10255" max="10255" width="5.58203125" style="2" customWidth="1"/>
    <col min="10256" max="10495" width="9" style="2"/>
    <col min="10496" max="10496" width="2.4140625" style="2" customWidth="1"/>
    <col min="10497" max="10497" width="7.9140625" style="2" customWidth="1"/>
    <col min="10498" max="10498" width="9.08203125" style="2" customWidth="1"/>
    <col min="10499" max="10499" width="10" style="2" customWidth="1"/>
    <col min="10500" max="10500" width="28" style="2" customWidth="1"/>
    <col min="10501" max="10501" width="35.08203125" style="2" customWidth="1"/>
    <col min="10502" max="10502" width="12.5" style="2" customWidth="1"/>
    <col min="10503" max="10504" width="13.58203125" style="2" customWidth="1"/>
    <col min="10505" max="10505" width="9.58203125" style="2" customWidth="1"/>
    <col min="10506" max="10506" width="9.1640625" style="2" customWidth="1"/>
    <col min="10507" max="10509" width="9.08203125" style="2" customWidth="1"/>
    <col min="10510" max="10510" width="15.5" style="2" customWidth="1"/>
    <col min="10511" max="10511" width="5.58203125" style="2" customWidth="1"/>
    <col min="10512" max="10751" width="9" style="2"/>
    <col min="10752" max="10752" width="2.4140625" style="2" customWidth="1"/>
    <col min="10753" max="10753" width="7.9140625" style="2" customWidth="1"/>
    <col min="10754" max="10754" width="9.08203125" style="2" customWidth="1"/>
    <col min="10755" max="10755" width="10" style="2" customWidth="1"/>
    <col min="10756" max="10756" width="28" style="2" customWidth="1"/>
    <col min="10757" max="10757" width="35.08203125" style="2" customWidth="1"/>
    <col min="10758" max="10758" width="12.5" style="2" customWidth="1"/>
    <col min="10759" max="10760" width="13.58203125" style="2" customWidth="1"/>
    <col min="10761" max="10761" width="9.58203125" style="2" customWidth="1"/>
    <col min="10762" max="10762" width="9.1640625" style="2" customWidth="1"/>
    <col min="10763" max="10765" width="9.08203125" style="2" customWidth="1"/>
    <col min="10766" max="10766" width="15.5" style="2" customWidth="1"/>
    <col min="10767" max="10767" width="5.58203125" style="2" customWidth="1"/>
    <col min="10768" max="11007" width="9" style="2"/>
    <col min="11008" max="11008" width="2.4140625" style="2" customWidth="1"/>
    <col min="11009" max="11009" width="7.9140625" style="2" customWidth="1"/>
    <col min="11010" max="11010" width="9.08203125" style="2" customWidth="1"/>
    <col min="11011" max="11011" width="10" style="2" customWidth="1"/>
    <col min="11012" max="11012" width="28" style="2" customWidth="1"/>
    <col min="11013" max="11013" width="35.08203125" style="2" customWidth="1"/>
    <col min="11014" max="11014" width="12.5" style="2" customWidth="1"/>
    <col min="11015" max="11016" width="13.58203125" style="2" customWidth="1"/>
    <col min="11017" max="11017" width="9.58203125" style="2" customWidth="1"/>
    <col min="11018" max="11018" width="9.1640625" style="2" customWidth="1"/>
    <col min="11019" max="11021" width="9.08203125" style="2" customWidth="1"/>
    <col min="11022" max="11022" width="15.5" style="2" customWidth="1"/>
    <col min="11023" max="11023" width="5.58203125" style="2" customWidth="1"/>
    <col min="11024" max="11263" width="9" style="2"/>
    <col min="11264" max="11264" width="2.4140625" style="2" customWidth="1"/>
    <col min="11265" max="11265" width="7.9140625" style="2" customWidth="1"/>
    <col min="11266" max="11266" width="9.08203125" style="2" customWidth="1"/>
    <col min="11267" max="11267" width="10" style="2" customWidth="1"/>
    <col min="11268" max="11268" width="28" style="2" customWidth="1"/>
    <col min="11269" max="11269" width="35.08203125" style="2" customWidth="1"/>
    <col min="11270" max="11270" width="12.5" style="2" customWidth="1"/>
    <col min="11271" max="11272" width="13.58203125" style="2" customWidth="1"/>
    <col min="11273" max="11273" width="9.58203125" style="2" customWidth="1"/>
    <col min="11274" max="11274" width="9.1640625" style="2" customWidth="1"/>
    <col min="11275" max="11277" width="9.08203125" style="2" customWidth="1"/>
    <col min="11278" max="11278" width="15.5" style="2" customWidth="1"/>
    <col min="11279" max="11279" width="5.58203125" style="2" customWidth="1"/>
    <col min="11280" max="11519" width="9" style="2"/>
    <col min="11520" max="11520" width="2.4140625" style="2" customWidth="1"/>
    <col min="11521" max="11521" width="7.9140625" style="2" customWidth="1"/>
    <col min="11522" max="11522" width="9.08203125" style="2" customWidth="1"/>
    <col min="11523" max="11523" width="10" style="2" customWidth="1"/>
    <col min="11524" max="11524" width="28" style="2" customWidth="1"/>
    <col min="11525" max="11525" width="35.08203125" style="2" customWidth="1"/>
    <col min="11526" max="11526" width="12.5" style="2" customWidth="1"/>
    <col min="11527" max="11528" width="13.58203125" style="2" customWidth="1"/>
    <col min="11529" max="11529" width="9.58203125" style="2" customWidth="1"/>
    <col min="11530" max="11530" width="9.1640625" style="2" customWidth="1"/>
    <col min="11531" max="11533" width="9.08203125" style="2" customWidth="1"/>
    <col min="11534" max="11534" width="15.5" style="2" customWidth="1"/>
    <col min="11535" max="11535" width="5.58203125" style="2" customWidth="1"/>
    <col min="11536" max="11775" width="9" style="2"/>
    <col min="11776" max="11776" width="2.4140625" style="2" customWidth="1"/>
    <col min="11777" max="11777" width="7.9140625" style="2" customWidth="1"/>
    <col min="11778" max="11778" width="9.08203125" style="2" customWidth="1"/>
    <col min="11779" max="11779" width="10" style="2" customWidth="1"/>
    <col min="11780" max="11780" width="28" style="2" customWidth="1"/>
    <col min="11781" max="11781" width="35.08203125" style="2" customWidth="1"/>
    <col min="11782" max="11782" width="12.5" style="2" customWidth="1"/>
    <col min="11783" max="11784" width="13.58203125" style="2" customWidth="1"/>
    <col min="11785" max="11785" width="9.58203125" style="2" customWidth="1"/>
    <col min="11786" max="11786" width="9.1640625" style="2" customWidth="1"/>
    <col min="11787" max="11789" width="9.08203125" style="2" customWidth="1"/>
    <col min="11790" max="11790" width="15.5" style="2" customWidth="1"/>
    <col min="11791" max="11791" width="5.58203125" style="2" customWidth="1"/>
    <col min="11792" max="12031" width="9" style="2"/>
    <col min="12032" max="12032" width="2.4140625" style="2" customWidth="1"/>
    <col min="12033" max="12033" width="7.9140625" style="2" customWidth="1"/>
    <col min="12034" max="12034" width="9.08203125" style="2" customWidth="1"/>
    <col min="12035" max="12035" width="10" style="2" customWidth="1"/>
    <col min="12036" max="12036" width="28" style="2" customWidth="1"/>
    <col min="12037" max="12037" width="35.08203125" style="2" customWidth="1"/>
    <col min="12038" max="12038" width="12.5" style="2" customWidth="1"/>
    <col min="12039" max="12040" width="13.58203125" style="2" customWidth="1"/>
    <col min="12041" max="12041" width="9.58203125" style="2" customWidth="1"/>
    <col min="12042" max="12042" width="9.1640625" style="2" customWidth="1"/>
    <col min="12043" max="12045" width="9.08203125" style="2" customWidth="1"/>
    <col min="12046" max="12046" width="15.5" style="2" customWidth="1"/>
    <col min="12047" max="12047" width="5.58203125" style="2" customWidth="1"/>
    <col min="12048" max="12287" width="9" style="2"/>
    <col min="12288" max="12288" width="2.4140625" style="2" customWidth="1"/>
    <col min="12289" max="12289" width="7.9140625" style="2" customWidth="1"/>
    <col min="12290" max="12290" width="9.08203125" style="2" customWidth="1"/>
    <col min="12291" max="12291" width="10" style="2" customWidth="1"/>
    <col min="12292" max="12292" width="28" style="2" customWidth="1"/>
    <col min="12293" max="12293" width="35.08203125" style="2" customWidth="1"/>
    <col min="12294" max="12294" width="12.5" style="2" customWidth="1"/>
    <col min="12295" max="12296" width="13.58203125" style="2" customWidth="1"/>
    <col min="12297" max="12297" width="9.58203125" style="2" customWidth="1"/>
    <col min="12298" max="12298" width="9.1640625" style="2" customWidth="1"/>
    <col min="12299" max="12301" width="9.08203125" style="2" customWidth="1"/>
    <col min="12302" max="12302" width="15.5" style="2" customWidth="1"/>
    <col min="12303" max="12303" width="5.58203125" style="2" customWidth="1"/>
    <col min="12304" max="12543" width="9" style="2"/>
    <col min="12544" max="12544" width="2.4140625" style="2" customWidth="1"/>
    <col min="12545" max="12545" width="7.9140625" style="2" customWidth="1"/>
    <col min="12546" max="12546" width="9.08203125" style="2" customWidth="1"/>
    <col min="12547" max="12547" width="10" style="2" customWidth="1"/>
    <col min="12548" max="12548" width="28" style="2" customWidth="1"/>
    <col min="12549" max="12549" width="35.08203125" style="2" customWidth="1"/>
    <col min="12550" max="12550" width="12.5" style="2" customWidth="1"/>
    <col min="12551" max="12552" width="13.58203125" style="2" customWidth="1"/>
    <col min="12553" max="12553" width="9.58203125" style="2" customWidth="1"/>
    <col min="12554" max="12554" width="9.1640625" style="2" customWidth="1"/>
    <col min="12555" max="12557" width="9.08203125" style="2" customWidth="1"/>
    <col min="12558" max="12558" width="15.5" style="2" customWidth="1"/>
    <col min="12559" max="12559" width="5.58203125" style="2" customWidth="1"/>
    <col min="12560" max="12799" width="9" style="2"/>
    <col min="12800" max="12800" width="2.4140625" style="2" customWidth="1"/>
    <col min="12801" max="12801" width="7.9140625" style="2" customWidth="1"/>
    <col min="12802" max="12802" width="9.08203125" style="2" customWidth="1"/>
    <col min="12803" max="12803" width="10" style="2" customWidth="1"/>
    <col min="12804" max="12804" width="28" style="2" customWidth="1"/>
    <col min="12805" max="12805" width="35.08203125" style="2" customWidth="1"/>
    <col min="12806" max="12806" width="12.5" style="2" customWidth="1"/>
    <col min="12807" max="12808" width="13.58203125" style="2" customWidth="1"/>
    <col min="12809" max="12809" width="9.58203125" style="2" customWidth="1"/>
    <col min="12810" max="12810" width="9.1640625" style="2" customWidth="1"/>
    <col min="12811" max="12813" width="9.08203125" style="2" customWidth="1"/>
    <col min="12814" max="12814" width="15.5" style="2" customWidth="1"/>
    <col min="12815" max="12815" width="5.58203125" style="2" customWidth="1"/>
    <col min="12816" max="13055" width="9" style="2"/>
    <col min="13056" max="13056" width="2.4140625" style="2" customWidth="1"/>
    <col min="13057" max="13057" width="7.9140625" style="2" customWidth="1"/>
    <col min="13058" max="13058" width="9.08203125" style="2" customWidth="1"/>
    <col min="13059" max="13059" width="10" style="2" customWidth="1"/>
    <col min="13060" max="13060" width="28" style="2" customWidth="1"/>
    <col min="13061" max="13061" width="35.08203125" style="2" customWidth="1"/>
    <col min="13062" max="13062" width="12.5" style="2" customWidth="1"/>
    <col min="13063" max="13064" width="13.58203125" style="2" customWidth="1"/>
    <col min="13065" max="13065" width="9.58203125" style="2" customWidth="1"/>
    <col min="13066" max="13066" width="9.1640625" style="2" customWidth="1"/>
    <col min="13067" max="13069" width="9.08203125" style="2" customWidth="1"/>
    <col min="13070" max="13070" width="15.5" style="2" customWidth="1"/>
    <col min="13071" max="13071" width="5.58203125" style="2" customWidth="1"/>
    <col min="13072" max="13311" width="9" style="2"/>
    <col min="13312" max="13312" width="2.4140625" style="2" customWidth="1"/>
    <col min="13313" max="13313" width="7.9140625" style="2" customWidth="1"/>
    <col min="13314" max="13314" width="9.08203125" style="2" customWidth="1"/>
    <col min="13315" max="13315" width="10" style="2" customWidth="1"/>
    <col min="13316" max="13316" width="28" style="2" customWidth="1"/>
    <col min="13317" max="13317" width="35.08203125" style="2" customWidth="1"/>
    <col min="13318" max="13318" width="12.5" style="2" customWidth="1"/>
    <col min="13319" max="13320" width="13.58203125" style="2" customWidth="1"/>
    <col min="13321" max="13321" width="9.58203125" style="2" customWidth="1"/>
    <col min="13322" max="13322" width="9.1640625" style="2" customWidth="1"/>
    <col min="13323" max="13325" width="9.08203125" style="2" customWidth="1"/>
    <col min="13326" max="13326" width="15.5" style="2" customWidth="1"/>
    <col min="13327" max="13327" width="5.58203125" style="2" customWidth="1"/>
    <col min="13328" max="13567" width="9" style="2"/>
    <col min="13568" max="13568" width="2.4140625" style="2" customWidth="1"/>
    <col min="13569" max="13569" width="7.9140625" style="2" customWidth="1"/>
    <col min="13570" max="13570" width="9.08203125" style="2" customWidth="1"/>
    <col min="13571" max="13571" width="10" style="2" customWidth="1"/>
    <col min="13572" max="13572" width="28" style="2" customWidth="1"/>
    <col min="13573" max="13573" width="35.08203125" style="2" customWidth="1"/>
    <col min="13574" max="13574" width="12.5" style="2" customWidth="1"/>
    <col min="13575" max="13576" width="13.58203125" style="2" customWidth="1"/>
    <col min="13577" max="13577" width="9.58203125" style="2" customWidth="1"/>
    <col min="13578" max="13578" width="9.1640625" style="2" customWidth="1"/>
    <col min="13579" max="13581" width="9.08203125" style="2" customWidth="1"/>
    <col min="13582" max="13582" width="15.5" style="2" customWidth="1"/>
    <col min="13583" max="13583" width="5.58203125" style="2" customWidth="1"/>
    <col min="13584" max="13823" width="9" style="2"/>
    <col min="13824" max="13824" width="2.4140625" style="2" customWidth="1"/>
    <col min="13825" max="13825" width="7.9140625" style="2" customWidth="1"/>
    <col min="13826" max="13826" width="9.08203125" style="2" customWidth="1"/>
    <col min="13827" max="13827" width="10" style="2" customWidth="1"/>
    <col min="13828" max="13828" width="28" style="2" customWidth="1"/>
    <col min="13829" max="13829" width="35.08203125" style="2" customWidth="1"/>
    <col min="13830" max="13830" width="12.5" style="2" customWidth="1"/>
    <col min="13831" max="13832" width="13.58203125" style="2" customWidth="1"/>
    <col min="13833" max="13833" width="9.58203125" style="2" customWidth="1"/>
    <col min="13834" max="13834" width="9.1640625" style="2" customWidth="1"/>
    <col min="13835" max="13837" width="9.08203125" style="2" customWidth="1"/>
    <col min="13838" max="13838" width="15.5" style="2" customWidth="1"/>
    <col min="13839" max="13839" width="5.58203125" style="2" customWidth="1"/>
    <col min="13840" max="14079" width="9" style="2"/>
    <col min="14080" max="14080" width="2.4140625" style="2" customWidth="1"/>
    <col min="14081" max="14081" width="7.9140625" style="2" customWidth="1"/>
    <col min="14082" max="14082" width="9.08203125" style="2" customWidth="1"/>
    <col min="14083" max="14083" width="10" style="2" customWidth="1"/>
    <col min="14084" max="14084" width="28" style="2" customWidth="1"/>
    <col min="14085" max="14085" width="35.08203125" style="2" customWidth="1"/>
    <col min="14086" max="14086" width="12.5" style="2" customWidth="1"/>
    <col min="14087" max="14088" width="13.58203125" style="2" customWidth="1"/>
    <col min="14089" max="14089" width="9.58203125" style="2" customWidth="1"/>
    <col min="14090" max="14090" width="9.1640625" style="2" customWidth="1"/>
    <col min="14091" max="14093" width="9.08203125" style="2" customWidth="1"/>
    <col min="14094" max="14094" width="15.5" style="2" customWidth="1"/>
    <col min="14095" max="14095" width="5.58203125" style="2" customWidth="1"/>
    <col min="14096" max="14335" width="9" style="2"/>
    <col min="14336" max="14336" width="2.4140625" style="2" customWidth="1"/>
    <col min="14337" max="14337" width="7.9140625" style="2" customWidth="1"/>
    <col min="14338" max="14338" width="9.08203125" style="2" customWidth="1"/>
    <col min="14339" max="14339" width="10" style="2" customWidth="1"/>
    <col min="14340" max="14340" width="28" style="2" customWidth="1"/>
    <col min="14341" max="14341" width="35.08203125" style="2" customWidth="1"/>
    <col min="14342" max="14342" width="12.5" style="2" customWidth="1"/>
    <col min="14343" max="14344" width="13.58203125" style="2" customWidth="1"/>
    <col min="14345" max="14345" width="9.58203125" style="2" customWidth="1"/>
    <col min="14346" max="14346" width="9.1640625" style="2" customWidth="1"/>
    <col min="14347" max="14349" width="9.08203125" style="2" customWidth="1"/>
    <col min="14350" max="14350" width="15.5" style="2" customWidth="1"/>
    <col min="14351" max="14351" width="5.58203125" style="2" customWidth="1"/>
    <col min="14352" max="14591" width="9" style="2"/>
    <col min="14592" max="14592" width="2.4140625" style="2" customWidth="1"/>
    <col min="14593" max="14593" width="7.9140625" style="2" customWidth="1"/>
    <col min="14594" max="14594" width="9.08203125" style="2" customWidth="1"/>
    <col min="14595" max="14595" width="10" style="2" customWidth="1"/>
    <col min="14596" max="14596" width="28" style="2" customWidth="1"/>
    <col min="14597" max="14597" width="35.08203125" style="2" customWidth="1"/>
    <col min="14598" max="14598" width="12.5" style="2" customWidth="1"/>
    <col min="14599" max="14600" width="13.58203125" style="2" customWidth="1"/>
    <col min="14601" max="14601" width="9.58203125" style="2" customWidth="1"/>
    <col min="14602" max="14602" width="9.1640625" style="2" customWidth="1"/>
    <col min="14603" max="14605" width="9.08203125" style="2" customWidth="1"/>
    <col min="14606" max="14606" width="15.5" style="2" customWidth="1"/>
    <col min="14607" max="14607" width="5.58203125" style="2" customWidth="1"/>
    <col min="14608" max="14847" width="9" style="2"/>
    <col min="14848" max="14848" width="2.4140625" style="2" customWidth="1"/>
    <col min="14849" max="14849" width="7.9140625" style="2" customWidth="1"/>
    <col min="14850" max="14850" width="9.08203125" style="2" customWidth="1"/>
    <col min="14851" max="14851" width="10" style="2" customWidth="1"/>
    <col min="14852" max="14852" width="28" style="2" customWidth="1"/>
    <col min="14853" max="14853" width="35.08203125" style="2" customWidth="1"/>
    <col min="14854" max="14854" width="12.5" style="2" customWidth="1"/>
    <col min="14855" max="14856" width="13.58203125" style="2" customWidth="1"/>
    <col min="14857" max="14857" width="9.58203125" style="2" customWidth="1"/>
    <col min="14858" max="14858" width="9.1640625" style="2" customWidth="1"/>
    <col min="14859" max="14861" width="9.08203125" style="2" customWidth="1"/>
    <col min="14862" max="14862" width="15.5" style="2" customWidth="1"/>
    <col min="14863" max="14863" width="5.58203125" style="2" customWidth="1"/>
    <col min="14864" max="15103" width="9" style="2"/>
    <col min="15104" max="15104" width="2.4140625" style="2" customWidth="1"/>
    <col min="15105" max="15105" width="7.9140625" style="2" customWidth="1"/>
    <col min="15106" max="15106" width="9.08203125" style="2" customWidth="1"/>
    <col min="15107" max="15107" width="10" style="2" customWidth="1"/>
    <col min="15108" max="15108" width="28" style="2" customWidth="1"/>
    <col min="15109" max="15109" width="35.08203125" style="2" customWidth="1"/>
    <col min="15110" max="15110" width="12.5" style="2" customWidth="1"/>
    <col min="15111" max="15112" width="13.58203125" style="2" customWidth="1"/>
    <col min="15113" max="15113" width="9.58203125" style="2" customWidth="1"/>
    <col min="15114" max="15114" width="9.1640625" style="2" customWidth="1"/>
    <col min="15115" max="15117" width="9.08203125" style="2" customWidth="1"/>
    <col min="15118" max="15118" width="15.5" style="2" customWidth="1"/>
    <col min="15119" max="15119" width="5.58203125" style="2" customWidth="1"/>
    <col min="15120" max="15359" width="9" style="2"/>
    <col min="15360" max="15360" width="2.4140625" style="2" customWidth="1"/>
    <col min="15361" max="15361" width="7.9140625" style="2" customWidth="1"/>
    <col min="15362" max="15362" width="9.08203125" style="2" customWidth="1"/>
    <col min="15363" max="15363" width="10" style="2" customWidth="1"/>
    <col min="15364" max="15364" width="28" style="2" customWidth="1"/>
    <col min="15365" max="15365" width="35.08203125" style="2" customWidth="1"/>
    <col min="15366" max="15366" width="12.5" style="2" customWidth="1"/>
    <col min="15367" max="15368" width="13.58203125" style="2" customWidth="1"/>
    <col min="15369" max="15369" width="9.58203125" style="2" customWidth="1"/>
    <col min="15370" max="15370" width="9.1640625" style="2" customWidth="1"/>
    <col min="15371" max="15373" width="9.08203125" style="2" customWidth="1"/>
    <col min="15374" max="15374" width="15.5" style="2" customWidth="1"/>
    <col min="15375" max="15375" width="5.58203125" style="2" customWidth="1"/>
    <col min="15376" max="15615" width="9" style="2"/>
    <col min="15616" max="15616" width="2.4140625" style="2" customWidth="1"/>
    <col min="15617" max="15617" width="7.9140625" style="2" customWidth="1"/>
    <col min="15618" max="15618" width="9.08203125" style="2" customWidth="1"/>
    <col min="15619" max="15619" width="10" style="2" customWidth="1"/>
    <col min="15620" max="15620" width="28" style="2" customWidth="1"/>
    <col min="15621" max="15621" width="35.08203125" style="2" customWidth="1"/>
    <col min="15622" max="15622" width="12.5" style="2" customWidth="1"/>
    <col min="15623" max="15624" width="13.58203125" style="2" customWidth="1"/>
    <col min="15625" max="15625" width="9.58203125" style="2" customWidth="1"/>
    <col min="15626" max="15626" width="9.1640625" style="2" customWidth="1"/>
    <col min="15627" max="15629" width="9.08203125" style="2" customWidth="1"/>
    <col min="15630" max="15630" width="15.5" style="2" customWidth="1"/>
    <col min="15631" max="15631" width="5.58203125" style="2" customWidth="1"/>
    <col min="15632" max="15871" width="9" style="2"/>
    <col min="15872" max="15872" width="2.4140625" style="2" customWidth="1"/>
    <col min="15873" max="15873" width="7.9140625" style="2" customWidth="1"/>
    <col min="15874" max="15874" width="9.08203125" style="2" customWidth="1"/>
    <col min="15875" max="15875" width="10" style="2" customWidth="1"/>
    <col min="15876" max="15876" width="28" style="2" customWidth="1"/>
    <col min="15877" max="15877" width="35.08203125" style="2" customWidth="1"/>
    <col min="15878" max="15878" width="12.5" style="2" customWidth="1"/>
    <col min="15879" max="15880" width="13.58203125" style="2" customWidth="1"/>
    <col min="15881" max="15881" width="9.58203125" style="2" customWidth="1"/>
    <col min="15882" max="15882" width="9.1640625" style="2" customWidth="1"/>
    <col min="15883" max="15885" width="9.08203125" style="2" customWidth="1"/>
    <col min="15886" max="15886" width="15.5" style="2" customWidth="1"/>
    <col min="15887" max="15887" width="5.58203125" style="2" customWidth="1"/>
    <col min="15888" max="16127" width="9" style="2"/>
    <col min="16128" max="16128" width="2.4140625" style="2" customWidth="1"/>
    <col min="16129" max="16129" width="7.9140625" style="2" customWidth="1"/>
    <col min="16130" max="16130" width="9.08203125" style="2" customWidth="1"/>
    <col min="16131" max="16131" width="10" style="2" customWidth="1"/>
    <col min="16132" max="16132" width="28" style="2" customWidth="1"/>
    <col min="16133" max="16133" width="35.08203125" style="2" customWidth="1"/>
    <col min="16134" max="16134" width="12.5" style="2" customWidth="1"/>
    <col min="16135" max="16136" width="13.58203125" style="2" customWidth="1"/>
    <col min="16137" max="16137" width="9.58203125" style="2" customWidth="1"/>
    <col min="16138" max="16138" width="9.1640625" style="2" customWidth="1"/>
    <col min="16139" max="16141" width="9.08203125" style="2" customWidth="1"/>
    <col min="16142" max="16142" width="15.5" style="2" customWidth="1"/>
    <col min="16143" max="16143" width="5.58203125" style="2" customWidth="1"/>
    <col min="16144" max="16384" width="9" style="2"/>
  </cols>
  <sheetData>
    <row r="1" spans="1:27" ht="25.5">
      <c r="A1" s="1"/>
      <c r="B1" s="98" t="s">
        <v>18</v>
      </c>
      <c r="C1" s="98" t="s">
        <v>32</v>
      </c>
      <c r="D1" s="100"/>
      <c r="E1" s="3"/>
      <c r="F1" s="3"/>
      <c r="O1" s="2"/>
    </row>
    <row r="2" spans="1:27" ht="25.5">
      <c r="A2" s="1"/>
      <c r="B2" s="47" t="s">
        <v>19</v>
      </c>
      <c r="C2" s="47"/>
      <c r="D2" s="48"/>
      <c r="E2" s="3"/>
      <c r="F2" s="47" t="s">
        <v>216</v>
      </c>
      <c r="O2" s="2"/>
    </row>
    <row r="3" spans="1:27" s="9" customFormat="1" ht="27.75" customHeight="1">
      <c r="A3" s="7"/>
      <c r="B3" s="787" t="s">
        <v>0</v>
      </c>
      <c r="C3" s="127" t="s">
        <v>67</v>
      </c>
      <c r="D3" s="789" t="s">
        <v>2</v>
      </c>
      <c r="E3" s="789" t="s">
        <v>3</v>
      </c>
      <c r="F3" s="782" t="s">
        <v>4</v>
      </c>
      <c r="G3" s="814" t="s">
        <v>5</v>
      </c>
      <c r="H3" s="296" t="s">
        <v>65</v>
      </c>
      <c r="I3" s="814" t="s">
        <v>28</v>
      </c>
      <c r="J3" s="818" t="s">
        <v>16</v>
      </c>
      <c r="K3" s="820" t="s">
        <v>54</v>
      </c>
      <c r="L3" s="121" t="s">
        <v>70</v>
      </c>
      <c r="M3" s="121" t="s">
        <v>69</v>
      </c>
      <c r="N3" s="782" t="s">
        <v>6</v>
      </c>
      <c r="O3" s="8"/>
    </row>
    <row r="4" spans="1:27" s="9" customFormat="1" ht="27.75" customHeight="1">
      <c r="A4" s="7"/>
      <c r="B4" s="790"/>
      <c r="C4" s="123" t="s">
        <v>68</v>
      </c>
      <c r="D4" s="789"/>
      <c r="E4" s="789"/>
      <c r="F4" s="782"/>
      <c r="G4" s="815"/>
      <c r="H4" s="297"/>
      <c r="I4" s="815"/>
      <c r="J4" s="819"/>
      <c r="K4" s="821"/>
      <c r="L4" s="122"/>
      <c r="M4" s="122"/>
      <c r="N4" s="782"/>
      <c r="O4" s="8"/>
    </row>
    <row r="5" spans="1:27" ht="18" customHeight="1">
      <c r="A5" s="1"/>
      <c r="B5" s="10">
        <v>1</v>
      </c>
      <c r="C5" s="103" t="s">
        <v>233</v>
      </c>
      <c r="D5" s="104" t="s">
        <v>219</v>
      </c>
      <c r="E5" s="105" t="s">
        <v>191</v>
      </c>
      <c r="F5" s="106" t="s">
        <v>192</v>
      </c>
      <c r="G5" s="107">
        <v>750</v>
      </c>
      <c r="H5" s="112">
        <f>G5*7/100</f>
        <v>52.5</v>
      </c>
      <c r="I5" s="108">
        <v>0</v>
      </c>
      <c r="J5" s="109">
        <f>G5+H5-I5</f>
        <v>802.5</v>
      </c>
      <c r="K5" s="109" t="s">
        <v>55</v>
      </c>
      <c r="L5" s="109" t="s">
        <v>193</v>
      </c>
      <c r="M5" s="109"/>
      <c r="N5" s="13"/>
    </row>
    <row r="6" spans="1:27" ht="18" customHeight="1">
      <c r="A6" s="1"/>
      <c r="B6" s="10">
        <v>2</v>
      </c>
      <c r="C6" s="103" t="s">
        <v>234</v>
      </c>
      <c r="D6" s="104" t="s">
        <v>220</v>
      </c>
      <c r="E6" s="110" t="s">
        <v>52</v>
      </c>
      <c r="F6" s="111" t="s">
        <v>223</v>
      </c>
      <c r="G6" s="112">
        <v>500</v>
      </c>
      <c r="H6" s="112">
        <f>G6*7/100</f>
        <v>35</v>
      </c>
      <c r="I6" s="113">
        <f>G6*3%</f>
        <v>15</v>
      </c>
      <c r="J6" s="109">
        <f>G6+H6-I6</f>
        <v>520</v>
      </c>
      <c r="K6" s="109" t="s">
        <v>56</v>
      </c>
      <c r="L6" s="107" t="s">
        <v>194</v>
      </c>
      <c r="M6" s="107" t="s">
        <v>195</v>
      </c>
      <c r="N6" s="13"/>
    </row>
    <row r="7" spans="1:27" ht="18" customHeight="1">
      <c r="A7" s="1"/>
      <c r="B7" s="10">
        <v>3</v>
      </c>
      <c r="C7" s="103" t="s">
        <v>235</v>
      </c>
      <c r="D7" s="104" t="s">
        <v>221</v>
      </c>
      <c r="E7" s="110" t="s">
        <v>204</v>
      </c>
      <c r="F7" s="111" t="s">
        <v>205</v>
      </c>
      <c r="G7" s="112">
        <v>1000</v>
      </c>
      <c r="H7" s="112">
        <v>0</v>
      </c>
      <c r="I7" s="113">
        <f>G7*3%</f>
        <v>30</v>
      </c>
      <c r="J7" s="109">
        <f t="shared" ref="J7:J42" si="0">G7+H7-I7</f>
        <v>970</v>
      </c>
      <c r="K7" s="109" t="s">
        <v>56</v>
      </c>
      <c r="L7" s="107" t="s">
        <v>152</v>
      </c>
      <c r="M7" s="107" t="s">
        <v>206</v>
      </c>
      <c r="N7" s="114"/>
    </row>
    <row r="8" spans="1:27" ht="18" customHeight="1">
      <c r="A8" s="1"/>
      <c r="B8" s="10">
        <v>4</v>
      </c>
      <c r="C8" s="103" t="s">
        <v>236</v>
      </c>
      <c r="D8" s="104" t="s">
        <v>222</v>
      </c>
      <c r="E8" s="110" t="s">
        <v>207</v>
      </c>
      <c r="F8" s="111" t="s">
        <v>224</v>
      </c>
      <c r="G8" s="112">
        <v>5000</v>
      </c>
      <c r="H8" s="112">
        <v>0</v>
      </c>
      <c r="I8" s="113">
        <f>G8*5%</f>
        <v>250</v>
      </c>
      <c r="J8" s="109">
        <f t="shared" si="0"/>
        <v>4750</v>
      </c>
      <c r="K8" s="109" t="s">
        <v>230</v>
      </c>
      <c r="L8" s="107" t="s">
        <v>152</v>
      </c>
      <c r="M8" s="107" t="s">
        <v>208</v>
      </c>
      <c r="N8" s="114"/>
    </row>
    <row r="9" spans="1:27" ht="18" customHeight="1">
      <c r="A9" s="1"/>
      <c r="B9" s="10">
        <v>5</v>
      </c>
      <c r="C9" s="50"/>
      <c r="D9" s="51"/>
      <c r="E9" s="14"/>
      <c r="F9" s="15"/>
      <c r="G9" s="16"/>
      <c r="H9" s="112">
        <f t="shared" ref="H9:H30" si="1">G9*7/100</f>
        <v>0</v>
      </c>
      <c r="I9" s="17"/>
      <c r="J9" s="109">
        <f t="shared" si="0"/>
        <v>0</v>
      </c>
      <c r="K9" s="12"/>
      <c r="L9" s="107"/>
      <c r="M9" s="12"/>
      <c r="N9" s="13"/>
    </row>
    <row r="10" spans="1:27" ht="18" customHeight="1">
      <c r="A10" s="1"/>
      <c r="B10" s="10">
        <v>6</v>
      </c>
      <c r="C10" s="50"/>
      <c r="D10" s="51"/>
      <c r="E10" s="14"/>
      <c r="F10" s="15"/>
      <c r="G10" s="16"/>
      <c r="H10" s="112">
        <f t="shared" si="1"/>
        <v>0</v>
      </c>
      <c r="I10" s="17"/>
      <c r="J10" s="109">
        <f t="shared" si="0"/>
        <v>0</v>
      </c>
      <c r="K10" s="12"/>
      <c r="L10" s="107"/>
      <c r="M10" s="12"/>
      <c r="N10" s="13"/>
    </row>
    <row r="11" spans="1:27" ht="18" customHeight="1">
      <c r="A11" s="1"/>
      <c r="B11" s="10">
        <v>7</v>
      </c>
      <c r="C11" s="50"/>
      <c r="D11" s="51"/>
      <c r="E11" s="10"/>
      <c r="F11" s="11"/>
      <c r="G11" s="16"/>
      <c r="H11" s="112">
        <f t="shared" si="1"/>
        <v>0</v>
      </c>
      <c r="I11" s="17"/>
      <c r="J11" s="109">
        <f t="shared" si="0"/>
        <v>0</v>
      </c>
      <c r="K11" s="12"/>
      <c r="L11" s="107"/>
      <c r="M11" s="12"/>
      <c r="N11" s="13"/>
    </row>
    <row r="12" spans="1:27" ht="18" customHeight="1">
      <c r="A12" s="1"/>
      <c r="B12" s="10">
        <v>8</v>
      </c>
      <c r="C12" s="50"/>
      <c r="D12" s="51"/>
      <c r="E12" s="14"/>
      <c r="F12" s="15"/>
      <c r="G12" s="16"/>
      <c r="H12" s="112">
        <f t="shared" si="1"/>
        <v>0</v>
      </c>
      <c r="I12" s="17"/>
      <c r="J12" s="109">
        <f t="shared" si="0"/>
        <v>0</v>
      </c>
      <c r="K12" s="12"/>
      <c r="L12" s="107"/>
      <c r="M12" s="12"/>
      <c r="N12" s="13"/>
    </row>
    <row r="13" spans="1:27" s="4" customFormat="1" ht="18" customHeight="1">
      <c r="A13" s="1"/>
      <c r="B13" s="10">
        <v>9</v>
      </c>
      <c r="C13" s="50"/>
      <c r="D13" s="51"/>
      <c r="E13" s="14"/>
      <c r="F13" s="15"/>
      <c r="G13" s="16"/>
      <c r="H13" s="112">
        <f t="shared" si="1"/>
        <v>0</v>
      </c>
      <c r="I13" s="17"/>
      <c r="J13" s="109">
        <f t="shared" si="0"/>
        <v>0</v>
      </c>
      <c r="K13" s="12"/>
      <c r="L13" s="107"/>
      <c r="M13" s="12"/>
      <c r="N13" s="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4" customFormat="1" ht="18" customHeight="1">
      <c r="A14" s="1"/>
      <c r="B14" s="10">
        <v>10</v>
      </c>
      <c r="C14" s="50"/>
      <c r="D14" s="51"/>
      <c r="E14" s="14"/>
      <c r="F14" s="15"/>
      <c r="G14" s="16"/>
      <c r="H14" s="112">
        <f t="shared" si="1"/>
        <v>0</v>
      </c>
      <c r="I14" s="17"/>
      <c r="J14" s="109">
        <f t="shared" si="0"/>
        <v>0</v>
      </c>
      <c r="K14" s="12"/>
      <c r="L14" s="107"/>
      <c r="M14" s="12"/>
      <c r="N14" s="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4" customFormat="1" ht="18" customHeight="1">
      <c r="A15" s="1"/>
      <c r="B15" s="10">
        <v>11</v>
      </c>
      <c r="C15" s="50"/>
      <c r="D15" s="51"/>
      <c r="E15" s="14"/>
      <c r="F15" s="15"/>
      <c r="G15" s="16"/>
      <c r="H15" s="112">
        <f t="shared" si="1"/>
        <v>0</v>
      </c>
      <c r="I15" s="17"/>
      <c r="J15" s="109">
        <f t="shared" si="0"/>
        <v>0</v>
      </c>
      <c r="K15" s="12"/>
      <c r="L15" s="107"/>
      <c r="M15" s="12"/>
      <c r="N15" s="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4" customFormat="1" ht="18" customHeight="1">
      <c r="A16" s="1"/>
      <c r="B16" s="10">
        <v>12</v>
      </c>
      <c r="C16" s="50"/>
      <c r="D16" s="51"/>
      <c r="E16" s="14"/>
      <c r="F16" s="15"/>
      <c r="G16" s="16"/>
      <c r="H16" s="112">
        <f t="shared" si="1"/>
        <v>0</v>
      </c>
      <c r="I16" s="17"/>
      <c r="J16" s="109">
        <f t="shared" si="0"/>
        <v>0</v>
      </c>
      <c r="K16" s="12"/>
      <c r="L16" s="107"/>
      <c r="M16" s="12"/>
      <c r="N16" s="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4" customFormat="1" ht="18" customHeight="1">
      <c r="A17" s="1"/>
      <c r="B17" s="10">
        <v>13</v>
      </c>
      <c r="C17" s="50"/>
      <c r="D17" s="51"/>
      <c r="E17" s="14"/>
      <c r="F17" s="15"/>
      <c r="G17" s="16"/>
      <c r="H17" s="112">
        <f t="shared" si="1"/>
        <v>0</v>
      </c>
      <c r="I17" s="17"/>
      <c r="J17" s="109">
        <f t="shared" si="0"/>
        <v>0</v>
      </c>
      <c r="K17" s="12"/>
      <c r="L17" s="107"/>
      <c r="M17" s="12"/>
      <c r="N17" s="1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4" customFormat="1" ht="18" customHeight="1">
      <c r="A18" s="1"/>
      <c r="B18" s="10">
        <v>14</v>
      </c>
      <c r="C18" s="50"/>
      <c r="D18" s="51"/>
      <c r="E18" s="14"/>
      <c r="F18" s="15"/>
      <c r="G18" s="16"/>
      <c r="H18" s="112">
        <f t="shared" si="1"/>
        <v>0</v>
      </c>
      <c r="I18" s="17"/>
      <c r="J18" s="109">
        <f t="shared" si="0"/>
        <v>0</v>
      </c>
      <c r="K18" s="12"/>
      <c r="L18" s="107"/>
      <c r="M18" s="12"/>
      <c r="N18" s="1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4" customFormat="1" ht="18" customHeight="1">
      <c r="A19" s="1"/>
      <c r="B19" s="10">
        <v>15</v>
      </c>
      <c r="C19" s="50"/>
      <c r="D19" s="51"/>
      <c r="E19" s="14"/>
      <c r="F19" s="15"/>
      <c r="G19" s="16"/>
      <c r="H19" s="112">
        <f t="shared" si="1"/>
        <v>0</v>
      </c>
      <c r="I19" s="17"/>
      <c r="J19" s="109">
        <f t="shared" si="0"/>
        <v>0</v>
      </c>
      <c r="K19" s="12"/>
      <c r="L19" s="107"/>
      <c r="M19" s="12"/>
      <c r="N19" s="1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4" customFormat="1" ht="18" customHeight="1">
      <c r="A20" s="1"/>
      <c r="B20" s="10">
        <v>16</v>
      </c>
      <c r="C20" s="50"/>
      <c r="D20" s="51"/>
      <c r="E20" s="14"/>
      <c r="F20" s="15"/>
      <c r="G20" s="16"/>
      <c r="H20" s="112">
        <f t="shared" si="1"/>
        <v>0</v>
      </c>
      <c r="I20" s="17"/>
      <c r="J20" s="109">
        <f t="shared" si="0"/>
        <v>0</v>
      </c>
      <c r="K20" s="12"/>
      <c r="L20" s="107"/>
      <c r="M20" s="12"/>
      <c r="N20" s="1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4" customFormat="1" ht="18" customHeight="1">
      <c r="A21" s="1"/>
      <c r="B21" s="10">
        <v>17</v>
      </c>
      <c r="C21" s="50"/>
      <c r="D21" s="51"/>
      <c r="E21" s="14"/>
      <c r="F21" s="15"/>
      <c r="G21" s="16"/>
      <c r="H21" s="112">
        <f t="shared" si="1"/>
        <v>0</v>
      </c>
      <c r="I21" s="17"/>
      <c r="J21" s="109">
        <f t="shared" si="0"/>
        <v>0</v>
      </c>
      <c r="K21" s="12"/>
      <c r="L21" s="107"/>
      <c r="M21" s="12"/>
      <c r="N21" s="1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4" customFormat="1" ht="18" customHeight="1">
      <c r="A22" s="1"/>
      <c r="B22" s="10">
        <v>18</v>
      </c>
      <c r="C22" s="50"/>
      <c r="D22" s="51"/>
      <c r="E22" s="14"/>
      <c r="F22" s="15"/>
      <c r="G22" s="16"/>
      <c r="H22" s="112">
        <f t="shared" si="1"/>
        <v>0</v>
      </c>
      <c r="I22" s="17"/>
      <c r="J22" s="109">
        <f t="shared" si="0"/>
        <v>0</v>
      </c>
      <c r="K22" s="12"/>
      <c r="L22" s="107"/>
      <c r="M22" s="12"/>
      <c r="N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4" customFormat="1" ht="18" customHeight="1">
      <c r="A23" s="1"/>
      <c r="B23" s="10">
        <v>19</v>
      </c>
      <c r="C23" s="50"/>
      <c r="D23" s="51"/>
      <c r="E23" s="14"/>
      <c r="F23" s="15"/>
      <c r="G23" s="16"/>
      <c r="H23" s="112">
        <f t="shared" si="1"/>
        <v>0</v>
      </c>
      <c r="I23" s="17"/>
      <c r="J23" s="109">
        <f t="shared" si="0"/>
        <v>0</v>
      </c>
      <c r="K23" s="12"/>
      <c r="L23" s="107"/>
      <c r="M23" s="12"/>
      <c r="N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4" customFormat="1" ht="18" customHeight="1">
      <c r="A24" s="1"/>
      <c r="B24" s="10">
        <v>20</v>
      </c>
      <c r="C24" s="50"/>
      <c r="D24" s="51"/>
      <c r="E24" s="14"/>
      <c r="F24" s="15"/>
      <c r="G24" s="16"/>
      <c r="H24" s="112">
        <f t="shared" si="1"/>
        <v>0</v>
      </c>
      <c r="I24" s="17"/>
      <c r="J24" s="109">
        <f t="shared" si="0"/>
        <v>0</v>
      </c>
      <c r="K24" s="12"/>
      <c r="L24" s="107"/>
      <c r="M24" s="12"/>
      <c r="N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4" customFormat="1" ht="18" customHeight="1">
      <c r="A25" s="1"/>
      <c r="B25" s="10">
        <v>21</v>
      </c>
      <c r="C25" s="50"/>
      <c r="D25" s="51"/>
      <c r="E25" s="14"/>
      <c r="F25" s="15"/>
      <c r="G25" s="16"/>
      <c r="H25" s="112">
        <f t="shared" si="1"/>
        <v>0</v>
      </c>
      <c r="I25" s="17"/>
      <c r="J25" s="109">
        <f t="shared" si="0"/>
        <v>0</v>
      </c>
      <c r="K25" s="12"/>
      <c r="L25" s="107"/>
      <c r="M25" s="12"/>
      <c r="N25" s="1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" customFormat="1" ht="18" customHeight="1">
      <c r="A26" s="1"/>
      <c r="B26" s="10">
        <v>22</v>
      </c>
      <c r="C26" s="50"/>
      <c r="D26" s="51"/>
      <c r="E26" s="14"/>
      <c r="F26" s="15"/>
      <c r="G26" s="16"/>
      <c r="H26" s="112">
        <f t="shared" si="1"/>
        <v>0</v>
      </c>
      <c r="I26" s="17"/>
      <c r="J26" s="109">
        <f t="shared" si="0"/>
        <v>0</v>
      </c>
      <c r="K26" s="12"/>
      <c r="L26" s="107"/>
      <c r="M26" s="12"/>
      <c r="N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4" customFormat="1" ht="18" customHeight="1">
      <c r="A27" s="1"/>
      <c r="B27" s="10">
        <v>23</v>
      </c>
      <c r="C27" s="50"/>
      <c r="D27" s="51"/>
      <c r="E27" s="14"/>
      <c r="F27" s="15"/>
      <c r="G27" s="16"/>
      <c r="H27" s="112">
        <f t="shared" si="1"/>
        <v>0</v>
      </c>
      <c r="I27" s="17"/>
      <c r="J27" s="109">
        <f t="shared" si="0"/>
        <v>0</v>
      </c>
      <c r="K27" s="12"/>
      <c r="L27" s="107"/>
      <c r="M27" s="12"/>
      <c r="N27" s="1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4" customFormat="1" ht="18" customHeight="1">
      <c r="A28" s="1"/>
      <c r="B28" s="10">
        <v>24</v>
      </c>
      <c r="C28" s="50"/>
      <c r="D28" s="51"/>
      <c r="E28" s="14"/>
      <c r="F28" s="15"/>
      <c r="G28" s="16"/>
      <c r="H28" s="112">
        <f t="shared" si="1"/>
        <v>0</v>
      </c>
      <c r="I28" s="17"/>
      <c r="J28" s="109">
        <f t="shared" si="0"/>
        <v>0</v>
      </c>
      <c r="K28" s="12"/>
      <c r="L28" s="107"/>
      <c r="M28" s="12"/>
      <c r="N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4" customFormat="1" ht="18" customHeight="1">
      <c r="A29" s="1"/>
      <c r="B29" s="10">
        <v>25</v>
      </c>
      <c r="C29" s="50"/>
      <c r="D29" s="51"/>
      <c r="E29" s="14"/>
      <c r="F29" s="15"/>
      <c r="G29" s="16"/>
      <c r="H29" s="112">
        <f t="shared" si="1"/>
        <v>0</v>
      </c>
      <c r="I29" s="17"/>
      <c r="J29" s="109">
        <f t="shared" si="0"/>
        <v>0</v>
      </c>
      <c r="K29" s="12"/>
      <c r="L29" s="107"/>
      <c r="M29" s="12"/>
      <c r="N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4" customFormat="1" ht="18" customHeight="1">
      <c r="A30" s="1"/>
      <c r="B30" s="10">
        <v>26</v>
      </c>
      <c r="C30" s="50"/>
      <c r="D30" s="51"/>
      <c r="E30" s="14"/>
      <c r="F30" s="15"/>
      <c r="G30" s="16"/>
      <c r="H30" s="112">
        <f t="shared" si="1"/>
        <v>0</v>
      </c>
      <c r="I30" s="17"/>
      <c r="J30" s="109">
        <f t="shared" si="0"/>
        <v>0</v>
      </c>
      <c r="K30" s="12"/>
      <c r="L30" s="107"/>
      <c r="M30" s="12"/>
      <c r="N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4" customFormat="1" ht="18" customHeight="1">
      <c r="A31" s="1"/>
      <c r="B31" s="10">
        <v>27</v>
      </c>
      <c r="C31" s="50"/>
      <c r="D31" s="51"/>
      <c r="E31" s="14"/>
      <c r="F31" s="15"/>
      <c r="G31" s="16"/>
      <c r="H31" s="16"/>
      <c r="I31" s="17"/>
      <c r="J31" s="109">
        <f t="shared" si="0"/>
        <v>0</v>
      </c>
      <c r="K31" s="12"/>
      <c r="L31" s="107"/>
      <c r="M31" s="12"/>
      <c r="N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4" customFormat="1" ht="18" customHeight="1">
      <c r="A32" s="1"/>
      <c r="B32" s="10">
        <v>28</v>
      </c>
      <c r="C32" s="50"/>
      <c r="D32" s="51"/>
      <c r="E32" s="14"/>
      <c r="F32" s="15"/>
      <c r="G32" s="16"/>
      <c r="H32" s="16"/>
      <c r="I32" s="17"/>
      <c r="J32" s="109">
        <f t="shared" si="0"/>
        <v>0</v>
      </c>
      <c r="K32" s="12"/>
      <c r="L32" s="107"/>
      <c r="M32" s="12"/>
      <c r="N32" s="1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4" customFormat="1" ht="18" customHeight="1">
      <c r="A33" s="1"/>
      <c r="B33" s="10">
        <v>29</v>
      </c>
      <c r="C33" s="50"/>
      <c r="D33" s="51"/>
      <c r="E33" s="14"/>
      <c r="F33" s="15"/>
      <c r="G33" s="16"/>
      <c r="H33" s="16"/>
      <c r="I33" s="17"/>
      <c r="J33" s="109">
        <f t="shared" si="0"/>
        <v>0</v>
      </c>
      <c r="K33" s="12"/>
      <c r="L33" s="107"/>
      <c r="M33" s="12"/>
      <c r="N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4" customFormat="1" ht="18" customHeight="1">
      <c r="A34" s="1"/>
      <c r="B34" s="14">
        <v>30</v>
      </c>
      <c r="C34" s="50"/>
      <c r="D34" s="51"/>
      <c r="E34" s="14"/>
      <c r="F34" s="15"/>
      <c r="G34" s="16"/>
      <c r="H34" s="16"/>
      <c r="I34" s="17"/>
      <c r="J34" s="109">
        <f t="shared" si="0"/>
        <v>0</v>
      </c>
      <c r="K34" s="12"/>
      <c r="L34" s="107"/>
      <c r="M34" s="12"/>
      <c r="N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4" customFormat="1" ht="18" customHeight="1">
      <c r="A35" s="1"/>
      <c r="B35" s="14">
        <v>31</v>
      </c>
      <c r="C35" s="50"/>
      <c r="D35" s="51"/>
      <c r="E35" s="14"/>
      <c r="F35" s="15"/>
      <c r="G35" s="16"/>
      <c r="H35" s="16"/>
      <c r="I35" s="17"/>
      <c r="J35" s="109">
        <f t="shared" si="0"/>
        <v>0</v>
      </c>
      <c r="K35" s="12"/>
      <c r="L35" s="107"/>
      <c r="M35" s="12"/>
      <c r="N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4" customFormat="1" ht="18" customHeight="1">
      <c r="A36" s="1"/>
      <c r="B36" s="14">
        <v>32</v>
      </c>
      <c r="C36" s="50"/>
      <c r="D36" s="51"/>
      <c r="E36" s="14"/>
      <c r="F36" s="15"/>
      <c r="G36" s="16"/>
      <c r="H36" s="16"/>
      <c r="I36" s="17"/>
      <c r="J36" s="109">
        <f t="shared" si="0"/>
        <v>0</v>
      </c>
      <c r="K36" s="12"/>
      <c r="L36" s="107"/>
      <c r="M36" s="12"/>
      <c r="N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4" customFormat="1" ht="18" customHeight="1">
      <c r="A37" s="1"/>
      <c r="B37" s="14">
        <v>33</v>
      </c>
      <c r="C37" s="50"/>
      <c r="D37" s="51"/>
      <c r="E37" s="14"/>
      <c r="F37" s="15"/>
      <c r="G37" s="17"/>
      <c r="H37" s="17"/>
      <c r="I37" s="17"/>
      <c r="J37" s="109">
        <f t="shared" si="0"/>
        <v>0</v>
      </c>
      <c r="K37" s="12"/>
      <c r="L37" s="107"/>
      <c r="M37" s="12"/>
      <c r="N37" s="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4" customFormat="1" ht="18" customHeight="1">
      <c r="A38" s="1"/>
      <c r="B38" s="14">
        <v>34</v>
      </c>
      <c r="C38" s="50"/>
      <c r="D38" s="51"/>
      <c r="E38" s="14"/>
      <c r="F38" s="15"/>
      <c r="G38" s="17"/>
      <c r="H38" s="17"/>
      <c r="I38" s="17"/>
      <c r="J38" s="109">
        <f t="shared" si="0"/>
        <v>0</v>
      </c>
      <c r="K38" s="12"/>
      <c r="L38" s="107"/>
      <c r="M38" s="12"/>
      <c r="N38" s="1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4" customFormat="1" ht="18" customHeight="1">
      <c r="A39" s="1"/>
      <c r="B39" s="14">
        <v>35</v>
      </c>
      <c r="C39" s="50"/>
      <c r="D39" s="51"/>
      <c r="E39" s="14"/>
      <c r="F39" s="15"/>
      <c r="G39" s="17"/>
      <c r="H39" s="17"/>
      <c r="I39" s="17"/>
      <c r="J39" s="109">
        <f t="shared" si="0"/>
        <v>0</v>
      </c>
      <c r="K39" s="12"/>
      <c r="L39" s="107"/>
      <c r="M39" s="12"/>
      <c r="N39" s="1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4" customFormat="1" ht="18" customHeight="1">
      <c r="A40" s="1"/>
      <c r="B40" s="14">
        <v>36</v>
      </c>
      <c r="C40" s="50"/>
      <c r="D40" s="51"/>
      <c r="E40" s="14"/>
      <c r="F40" s="15"/>
      <c r="G40" s="17"/>
      <c r="H40" s="17"/>
      <c r="I40" s="17"/>
      <c r="J40" s="109">
        <f t="shared" si="0"/>
        <v>0</v>
      </c>
      <c r="K40" s="12"/>
      <c r="L40" s="107"/>
      <c r="M40" s="12"/>
      <c r="N40" s="1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4" customFormat="1" ht="18" customHeight="1">
      <c r="A41" s="1"/>
      <c r="B41" s="14">
        <v>37</v>
      </c>
      <c r="C41" s="50"/>
      <c r="D41" s="51"/>
      <c r="E41" s="14"/>
      <c r="F41" s="15"/>
      <c r="G41" s="17"/>
      <c r="H41" s="17"/>
      <c r="I41" s="17"/>
      <c r="J41" s="109">
        <f t="shared" si="0"/>
        <v>0</v>
      </c>
      <c r="K41" s="12"/>
      <c r="L41" s="107"/>
      <c r="M41" s="12"/>
      <c r="N41" s="1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4" customFormat="1" ht="18" customHeight="1">
      <c r="A42" s="1"/>
      <c r="B42" s="20"/>
      <c r="C42" s="50"/>
      <c r="D42" s="51"/>
      <c r="E42" s="21"/>
      <c r="F42" s="22"/>
      <c r="G42" s="23"/>
      <c r="H42" s="23"/>
      <c r="I42" s="23"/>
      <c r="J42" s="109">
        <f t="shared" si="0"/>
        <v>0</v>
      </c>
      <c r="K42" s="101"/>
      <c r="L42" s="107"/>
      <c r="M42" s="101"/>
      <c r="N42" s="29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4" customFormat="1" ht="26.25" customHeight="1">
      <c r="A43" s="1"/>
      <c r="B43" s="785" t="s">
        <v>7</v>
      </c>
      <c r="C43" s="813"/>
      <c r="D43" s="813"/>
      <c r="E43" s="813"/>
      <c r="F43" s="813"/>
      <c r="G43" s="26">
        <f>SUM(G5:G42)</f>
        <v>7250</v>
      </c>
      <c r="H43" s="26">
        <f>SUM(H5:H42)</f>
        <v>87.5</v>
      </c>
      <c r="I43" s="26">
        <f>SUM(I5:I42)</f>
        <v>295</v>
      </c>
      <c r="J43" s="26">
        <f>SUM(J5:J42)</f>
        <v>7042.5</v>
      </c>
      <c r="K43" s="26"/>
      <c r="L43" s="26"/>
      <c r="M43" s="26"/>
      <c r="N43" s="30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4" customFormat="1" ht="26.25" customHeight="1">
      <c r="A44" s="1"/>
      <c r="B44" s="28"/>
      <c r="C44" s="29"/>
      <c r="D44" s="30"/>
      <c r="E44" s="30"/>
      <c r="F44" s="31"/>
      <c r="G44" s="298"/>
      <c r="H44" s="298"/>
      <c r="I44" s="267"/>
      <c r="J44" s="32"/>
      <c r="K44" s="32"/>
      <c r="L44" s="32"/>
      <c r="M44" s="32"/>
      <c r="N44" s="2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4" customFormat="1" ht="27" customHeight="1">
      <c r="B45" s="2"/>
      <c r="C45" s="2"/>
      <c r="D45" s="2"/>
      <c r="E45" s="2"/>
      <c r="F45" s="2"/>
      <c r="G45" s="263"/>
      <c r="H45" s="263"/>
      <c r="I45" s="263"/>
      <c r="J45" s="263"/>
      <c r="K45" s="2"/>
      <c r="L45" s="2"/>
      <c r="M45" s="2"/>
      <c r="N45" s="2"/>
      <c r="P45" s="2"/>
      <c r="Q45" s="2"/>
      <c r="R45" s="2"/>
      <c r="S45" s="2"/>
      <c r="T45" s="2"/>
      <c r="U45" s="2"/>
      <c r="V45" s="2"/>
      <c r="W45" s="2"/>
    </row>
  </sheetData>
  <sheetProtection selectLockedCells="1"/>
  <mergeCells count="10">
    <mergeCell ref="B43:F43"/>
    <mergeCell ref="J3:J4"/>
    <mergeCell ref="N3:N4"/>
    <mergeCell ref="B3:B4"/>
    <mergeCell ref="D3:D4"/>
    <mergeCell ref="E3:E4"/>
    <mergeCell ref="F3:F4"/>
    <mergeCell ref="G3:G4"/>
    <mergeCell ref="I3:I4"/>
    <mergeCell ref="K3:K4"/>
  </mergeCells>
  <phoneticPr fontId="47" type="noConversion"/>
  <pageMargins left="0.19685039370078741" right="0.19685039370078741" top="0.35433070866141736" bottom="0.23622047244094491" header="0.31496062992125984" footer="0.31496062992125984"/>
  <pageSetup paperSize="9" scale="70" fitToWidth="0" fitToHeight="0" orientation="landscape" horizont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35"/>
  <sheetViews>
    <sheetView view="pageBreakPreview" zoomScale="80" zoomScaleNormal="100" zoomScaleSheetLayoutView="80" workbookViewId="0">
      <selection activeCell="C6" sqref="C6"/>
    </sheetView>
  </sheetViews>
  <sheetFormatPr defaultColWidth="9" defaultRowHeight="23"/>
  <cols>
    <col min="1" max="1" width="11.5" style="303" customWidth="1"/>
    <col min="2" max="2" width="11.58203125" style="303" customWidth="1"/>
    <col min="3" max="3" width="40.9140625" style="303" customWidth="1"/>
    <col min="4" max="4" width="18.08203125" style="303" customWidth="1"/>
    <col min="5" max="5" width="23.5" style="313" bestFit="1" customWidth="1"/>
    <col min="6" max="16384" width="9" style="303"/>
  </cols>
  <sheetData>
    <row r="1" spans="1:14">
      <c r="A1" s="301"/>
      <c r="B1" s="301"/>
      <c r="C1" s="301"/>
      <c r="D1" s="301"/>
      <c r="E1" s="302"/>
    </row>
    <row r="3" spans="1:14" ht="34.5">
      <c r="A3" s="823" t="s">
        <v>33</v>
      </c>
      <c r="B3" s="823"/>
      <c r="C3" s="823"/>
      <c r="D3" s="823"/>
      <c r="E3" s="823"/>
      <c r="F3" s="304"/>
      <c r="G3" s="304"/>
      <c r="H3" s="304"/>
      <c r="I3" s="304"/>
      <c r="J3" s="304"/>
      <c r="K3" s="304"/>
      <c r="L3" s="304"/>
      <c r="M3" s="304"/>
      <c r="N3" s="304"/>
    </row>
    <row r="5" spans="1:14">
      <c r="D5" s="305" t="s">
        <v>34</v>
      </c>
      <c r="E5" s="353" t="s">
        <v>217</v>
      </c>
    </row>
    <row r="6" spans="1:14">
      <c r="D6" s="305" t="s">
        <v>35</v>
      </c>
      <c r="E6" s="354" t="s">
        <v>233</v>
      </c>
    </row>
    <row r="7" spans="1:14" s="309" customFormat="1">
      <c r="A7" s="306" t="s">
        <v>196</v>
      </c>
      <c r="B7" s="307" t="s">
        <v>191</v>
      </c>
      <c r="C7" s="308"/>
      <c r="E7" s="310"/>
    </row>
    <row r="8" spans="1:14">
      <c r="A8" s="311" t="s">
        <v>197</v>
      </c>
      <c r="B8" s="307" t="s">
        <v>198</v>
      </c>
      <c r="C8" s="312"/>
      <c r="E8" s="301" t="s">
        <v>5</v>
      </c>
    </row>
    <row r="9" spans="1:14">
      <c r="A9" s="305">
        <v>1</v>
      </c>
      <c r="B9" s="314" t="s">
        <v>199</v>
      </c>
      <c r="C9" s="315"/>
      <c r="E9" s="313">
        <v>750</v>
      </c>
    </row>
    <row r="10" spans="1:14">
      <c r="A10" s="305">
        <v>2</v>
      </c>
      <c r="B10" s="314" t="s">
        <v>65</v>
      </c>
      <c r="C10" s="315"/>
      <c r="D10" s="316">
        <v>7.0000000000000007E-2</v>
      </c>
      <c r="E10" s="313">
        <f>E9*D10</f>
        <v>52.500000000000007</v>
      </c>
    </row>
    <row r="11" spans="1:14">
      <c r="A11" s="305">
        <v>3</v>
      </c>
      <c r="B11" s="314" t="s">
        <v>63</v>
      </c>
      <c r="C11" s="315"/>
      <c r="E11" s="355">
        <f>SUM(E9:E10)</f>
        <v>802.5</v>
      </c>
    </row>
    <row r="12" spans="1:14">
      <c r="A12" s="305">
        <v>4</v>
      </c>
      <c r="B12" s="314" t="s">
        <v>66</v>
      </c>
      <c r="C12" s="315"/>
      <c r="D12" s="316">
        <v>0.03</v>
      </c>
      <c r="E12" s="313">
        <v>0</v>
      </c>
    </row>
    <row r="13" spans="1:14" ht="23.5" thickBot="1">
      <c r="A13" s="311"/>
      <c r="B13" s="317" t="s">
        <v>63</v>
      </c>
      <c r="C13" s="318" t="s">
        <v>64</v>
      </c>
      <c r="D13" s="304"/>
      <c r="E13" s="356">
        <f>E11-E12</f>
        <v>802.5</v>
      </c>
    </row>
    <row r="14" spans="1:14" ht="23.5" thickTop="1"/>
    <row r="15" spans="1:14" s="304" customFormat="1">
      <c r="A15" s="319" t="s">
        <v>37</v>
      </c>
      <c r="B15" s="824" t="s">
        <v>38</v>
      </c>
      <c r="C15" s="825"/>
      <c r="D15" s="320" t="s">
        <v>39</v>
      </c>
      <c r="E15" s="321" t="s">
        <v>40</v>
      </c>
      <c r="F15" s="322"/>
    </row>
    <row r="16" spans="1:14">
      <c r="A16" s="323"/>
      <c r="B16" s="324" t="s">
        <v>199</v>
      </c>
      <c r="C16" s="325"/>
      <c r="D16" s="326">
        <f>E9</f>
        <v>750</v>
      </c>
      <c r="E16" s="327"/>
      <c r="F16" s="328"/>
    </row>
    <row r="17" spans="1:6">
      <c r="A17" s="329"/>
      <c r="B17" s="324" t="s">
        <v>65</v>
      </c>
      <c r="C17" s="330"/>
      <c r="D17" s="331">
        <f>E10</f>
        <v>52.500000000000007</v>
      </c>
      <c r="E17" s="332"/>
      <c r="F17" s="328"/>
    </row>
    <row r="18" spans="1:6">
      <c r="A18" s="329"/>
      <c r="B18" s="333"/>
      <c r="C18" s="330" t="s">
        <v>164</v>
      </c>
      <c r="D18" s="331"/>
      <c r="E18" s="332">
        <f>E11</f>
        <v>802.5</v>
      </c>
      <c r="F18" s="328"/>
    </row>
    <row r="19" spans="1:6">
      <c r="A19" s="329"/>
      <c r="B19" s="333"/>
      <c r="C19" s="330"/>
      <c r="D19" s="331"/>
      <c r="E19" s="332"/>
      <c r="F19" s="328"/>
    </row>
    <row r="20" spans="1:6">
      <c r="A20" s="329"/>
      <c r="B20" s="324"/>
      <c r="C20" s="330"/>
      <c r="D20" s="331"/>
      <c r="E20" s="332"/>
      <c r="F20" s="328"/>
    </row>
    <row r="21" spans="1:6">
      <c r="A21" s="329"/>
      <c r="B21" s="324"/>
      <c r="C21" s="330"/>
      <c r="D21" s="331"/>
      <c r="E21" s="332"/>
      <c r="F21" s="328"/>
    </row>
    <row r="22" spans="1:6">
      <c r="A22" s="329"/>
      <c r="B22" s="333"/>
      <c r="C22" s="330"/>
      <c r="D22" s="332"/>
      <c r="E22" s="332"/>
      <c r="F22" s="328"/>
    </row>
    <row r="23" spans="1:6">
      <c r="A23" s="334"/>
      <c r="B23" s="335"/>
      <c r="C23" s="336"/>
      <c r="D23" s="337"/>
      <c r="E23" s="337"/>
      <c r="F23" s="328"/>
    </row>
    <row r="24" spans="1:6" ht="23.5" thickBot="1">
      <c r="A24" s="338"/>
      <c r="B24" s="826" t="s">
        <v>41</v>
      </c>
      <c r="C24" s="827"/>
      <c r="D24" s="339">
        <f>SUM(D16:D23)</f>
        <v>802.5</v>
      </c>
      <c r="E24" s="340">
        <f>SUM(E16:E23)</f>
        <v>802.5</v>
      </c>
      <c r="F24" s="328"/>
    </row>
    <row r="25" spans="1:6" ht="23.5" thickTop="1"/>
    <row r="26" spans="1:6" s="304" customFormat="1">
      <c r="A26" s="319" t="s">
        <v>42</v>
      </c>
      <c r="B26" s="828" t="s">
        <v>43</v>
      </c>
      <c r="C26" s="828"/>
      <c r="D26" s="319" t="s">
        <v>44</v>
      </c>
      <c r="E26" s="321" t="s">
        <v>5</v>
      </c>
    </row>
    <row r="27" spans="1:6">
      <c r="A27" s="341" t="s">
        <v>217</v>
      </c>
      <c r="B27" s="829" t="s">
        <v>55</v>
      </c>
      <c r="C27" s="830"/>
      <c r="D27" s="342"/>
      <c r="E27" s="343">
        <f>E18</f>
        <v>802.5</v>
      </c>
    </row>
    <row r="28" spans="1:6">
      <c r="A28" s="344"/>
      <c r="B28" s="345"/>
      <c r="C28" s="330"/>
      <c r="D28" s="346"/>
      <c r="E28" s="347"/>
    </row>
    <row r="29" spans="1:6">
      <c r="A29" s="344"/>
      <c r="B29" s="345"/>
      <c r="C29" s="330"/>
      <c r="D29" s="346"/>
      <c r="E29" s="348"/>
    </row>
    <row r="30" spans="1:6">
      <c r="A30" s="349"/>
      <c r="B30" s="831"/>
      <c r="C30" s="831"/>
      <c r="D30" s="334"/>
      <c r="E30" s="350"/>
    </row>
    <row r="33" spans="1:5">
      <c r="A33" s="822"/>
      <c r="B33" s="822"/>
      <c r="C33" s="351"/>
      <c r="D33" s="352"/>
    </row>
    <row r="34" spans="1:5">
      <c r="A34" s="822" t="s">
        <v>45</v>
      </c>
      <c r="B34" s="822"/>
      <c r="C34" s="351" t="s">
        <v>46</v>
      </c>
      <c r="D34" s="352"/>
      <c r="E34" s="313" t="s">
        <v>47</v>
      </c>
    </row>
    <row r="35" spans="1:5" s="304" customFormat="1">
      <c r="A35" s="304" t="s">
        <v>48</v>
      </c>
      <c r="C35" s="304" t="s">
        <v>49</v>
      </c>
      <c r="E35" s="353" t="s">
        <v>50</v>
      </c>
    </row>
  </sheetData>
  <mergeCells count="8">
    <mergeCell ref="A33:B33"/>
    <mergeCell ref="A34:B34"/>
    <mergeCell ref="A3:E3"/>
    <mergeCell ref="B15:C15"/>
    <mergeCell ref="B24:C24"/>
    <mergeCell ref="B26:C26"/>
    <mergeCell ref="B27:C27"/>
    <mergeCell ref="B30:C30"/>
  </mergeCells>
  <pageMargins left="0.59055118110236227" right="0.19685039370078741" top="0.74803149606299213" bottom="0.74803149606299213" header="0.31496062992125984" footer="0.31496062992125984"/>
  <pageSetup paperSize="9" scale="8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590C-F0FA-412B-8825-02E0D515E6D7}">
  <sheetPr>
    <tabColor theme="5" tint="0.59999389629810485"/>
  </sheetPr>
  <dimension ref="A1:C52"/>
  <sheetViews>
    <sheetView view="pageBreakPreview" zoomScaleNormal="100" zoomScaleSheetLayoutView="100" workbookViewId="0">
      <selection activeCell="F9" sqref="F9"/>
    </sheetView>
  </sheetViews>
  <sheetFormatPr defaultRowHeight="14"/>
  <cols>
    <col min="1" max="1" width="8.6640625" customWidth="1"/>
    <col min="2" max="2" width="51.08203125" customWidth="1"/>
    <col min="3" max="3" width="24.58203125" customWidth="1"/>
  </cols>
  <sheetData>
    <row r="1" spans="1:3" ht="23">
      <c r="A1" s="803" t="s">
        <v>58</v>
      </c>
      <c r="B1" s="803"/>
      <c r="C1" s="803"/>
    </row>
    <row r="2" spans="1:3" ht="23">
      <c r="A2" s="803" t="s">
        <v>67</v>
      </c>
      <c r="B2" s="803"/>
      <c r="C2" s="803"/>
    </row>
    <row r="3" spans="1:3" ht="23">
      <c r="A3" s="803" t="s">
        <v>185</v>
      </c>
      <c r="B3" s="803"/>
      <c r="C3" s="803"/>
    </row>
    <row r="4" spans="1:3" ht="23">
      <c r="A4" s="281"/>
      <c r="B4" s="281"/>
      <c r="C4" s="281" t="s">
        <v>225</v>
      </c>
    </row>
    <row r="5" spans="1:3" ht="23">
      <c r="A5" s="282" t="s">
        <v>200</v>
      </c>
      <c r="B5" s="282"/>
      <c r="C5" s="281"/>
    </row>
    <row r="6" spans="1:3" ht="23">
      <c r="A6" s="282" t="s">
        <v>201</v>
      </c>
      <c r="B6" s="281"/>
      <c r="C6" s="281"/>
    </row>
    <row r="7" spans="1:3" ht="23">
      <c r="A7" s="282" t="s">
        <v>202</v>
      </c>
      <c r="B7" s="281"/>
      <c r="C7" s="281"/>
    </row>
    <row r="8" spans="1:3" ht="23">
      <c r="A8" s="289" t="s">
        <v>179</v>
      </c>
      <c r="B8" s="289" t="s">
        <v>184</v>
      </c>
      <c r="C8" s="289" t="s">
        <v>5</v>
      </c>
    </row>
    <row r="9" spans="1:3" ht="23">
      <c r="A9" s="283">
        <v>1</v>
      </c>
      <c r="B9" s="357" t="s">
        <v>203</v>
      </c>
      <c r="C9" s="292">
        <v>802.5</v>
      </c>
    </row>
    <row r="10" spans="1:3" ht="23">
      <c r="A10" s="283"/>
      <c r="B10" s="357"/>
      <c r="C10" s="292"/>
    </row>
    <row r="11" spans="1:3" ht="23">
      <c r="A11" s="283"/>
      <c r="B11" s="357"/>
      <c r="C11" s="292"/>
    </row>
    <row r="12" spans="1:3" ht="23">
      <c r="A12" s="284"/>
      <c r="B12" s="285"/>
      <c r="C12" s="290"/>
    </row>
    <row r="13" spans="1:3" ht="23">
      <c r="A13" s="284"/>
      <c r="B13" s="285"/>
      <c r="C13" s="290"/>
    </row>
    <row r="14" spans="1:3" ht="23">
      <c r="A14" s="284"/>
      <c r="B14" s="289" t="s">
        <v>63</v>
      </c>
      <c r="C14" s="358">
        <f>SUM(C9:C13)</f>
        <v>802.5</v>
      </c>
    </row>
    <row r="15" spans="1:3" ht="23">
      <c r="A15" s="286"/>
      <c r="B15" s="286"/>
      <c r="C15" s="286"/>
    </row>
    <row r="16" spans="1:3" ht="23">
      <c r="A16" s="286" t="s">
        <v>180</v>
      </c>
      <c r="B16" s="286"/>
      <c r="C16" s="286"/>
    </row>
    <row r="17" spans="1:3" ht="12" customHeight="1">
      <c r="A17" s="286"/>
      <c r="B17" s="286"/>
      <c r="C17" s="286"/>
    </row>
    <row r="18" spans="1:3" ht="9" customHeight="1">
      <c r="A18" s="288"/>
      <c r="B18" s="288"/>
      <c r="C18" s="288"/>
    </row>
    <row r="19" spans="1:3" ht="23">
      <c r="A19" s="803" t="s">
        <v>58</v>
      </c>
      <c r="B19" s="803"/>
      <c r="C19" s="803"/>
    </row>
    <row r="20" spans="1:3" ht="23">
      <c r="A20" s="803" t="s">
        <v>67</v>
      </c>
      <c r="B20" s="803"/>
      <c r="C20" s="803"/>
    </row>
    <row r="21" spans="1:3" ht="23">
      <c r="A21" s="803" t="s">
        <v>185</v>
      </c>
      <c r="B21" s="803"/>
      <c r="C21" s="803"/>
    </row>
    <row r="22" spans="1:3" ht="23">
      <c r="A22" s="281"/>
      <c r="B22" s="281"/>
      <c r="C22" s="281" t="s">
        <v>186</v>
      </c>
    </row>
    <row r="23" spans="1:3" ht="23">
      <c r="A23" s="282" t="s">
        <v>187</v>
      </c>
      <c r="B23" s="282"/>
      <c r="C23" s="281"/>
    </row>
    <row r="24" spans="1:3" ht="23">
      <c r="A24" s="282" t="s">
        <v>201</v>
      </c>
      <c r="B24" s="281"/>
      <c r="C24" s="281"/>
    </row>
    <row r="25" spans="1:3" ht="23">
      <c r="A25" s="282" t="s">
        <v>202</v>
      </c>
      <c r="B25" s="281"/>
      <c r="C25" s="281"/>
    </row>
    <row r="26" spans="1:3" ht="23">
      <c r="A26" s="289" t="s">
        <v>179</v>
      </c>
      <c r="B26" s="289" t="s">
        <v>184</v>
      </c>
      <c r="C26" s="289" t="s">
        <v>5</v>
      </c>
    </row>
    <row r="27" spans="1:3" ht="23">
      <c r="A27" s="283"/>
      <c r="B27" s="357"/>
      <c r="C27" s="292"/>
    </row>
    <row r="28" spans="1:3" ht="23">
      <c r="A28" s="283"/>
      <c r="B28" s="357"/>
      <c r="C28" s="292"/>
    </row>
    <row r="29" spans="1:3" ht="23">
      <c r="A29" s="283"/>
      <c r="B29" s="357"/>
      <c r="C29" s="292"/>
    </row>
    <row r="30" spans="1:3" ht="23">
      <c r="A30" s="284"/>
      <c r="B30" s="285"/>
      <c r="C30" s="290"/>
    </row>
    <row r="31" spans="1:3" ht="23">
      <c r="A31" s="284"/>
      <c r="B31" s="285"/>
      <c r="C31" s="290"/>
    </row>
    <row r="32" spans="1:3" ht="23">
      <c r="A32" s="284"/>
      <c r="B32" s="289" t="s">
        <v>63</v>
      </c>
      <c r="C32" s="358">
        <f>SUM(C27:C31)</f>
        <v>0</v>
      </c>
    </row>
    <row r="33" spans="1:3" ht="23">
      <c r="A33" s="286"/>
      <c r="B33" s="286"/>
      <c r="C33" s="286"/>
    </row>
    <row r="34" spans="1:3" ht="23">
      <c r="A34" s="286" t="s">
        <v>180</v>
      </c>
      <c r="B34" s="286"/>
      <c r="C34" s="286"/>
    </row>
    <row r="35" spans="1:3" ht="23">
      <c r="A35" s="286"/>
      <c r="B35" s="286"/>
      <c r="C35" s="286"/>
    </row>
    <row r="50" spans="1:3" ht="23">
      <c r="A50" s="286"/>
      <c r="B50" s="286"/>
      <c r="C50" s="286"/>
    </row>
    <row r="51" spans="1:3" ht="23">
      <c r="A51" s="286"/>
      <c r="B51" s="286"/>
      <c r="C51" s="286"/>
    </row>
    <row r="52" spans="1:3" ht="23">
      <c r="A52" s="286"/>
      <c r="B52" s="286"/>
      <c r="C52" s="286"/>
    </row>
  </sheetData>
  <mergeCells count="6">
    <mergeCell ref="A21:C21"/>
    <mergeCell ref="A1:C1"/>
    <mergeCell ref="A2:C2"/>
    <mergeCell ref="A3:C3"/>
    <mergeCell ref="A19:C19"/>
    <mergeCell ref="A20:C20"/>
  </mergeCells>
  <pageMargins left="0.7" right="0.7" top="0.16" bottom="0.11" header="0" footer="0.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30"/>
  <sheetViews>
    <sheetView zoomScale="85" zoomScaleNormal="85" workbookViewId="0">
      <selection activeCell="F10" sqref="F10"/>
    </sheetView>
  </sheetViews>
  <sheetFormatPr defaultRowHeight="14"/>
  <cols>
    <col min="1" max="1" width="2.4140625" style="4" customWidth="1"/>
    <col min="2" max="2" width="7.1640625" style="2" customWidth="1"/>
    <col min="3" max="3" width="10.6640625" style="2" bestFit="1" customWidth="1"/>
    <col min="4" max="4" width="10" style="2" customWidth="1"/>
    <col min="5" max="5" width="24.4140625" style="2" customWidth="1"/>
    <col min="6" max="6" width="41.6640625" style="2" customWidth="1"/>
    <col min="7" max="7" width="10.58203125" style="263" bestFit="1" customWidth="1"/>
    <col min="8" max="8" width="9" style="263" customWidth="1"/>
    <col min="9" max="9" width="14" style="263" customWidth="1"/>
    <col min="10" max="10" width="15.6640625" style="2" customWidth="1"/>
    <col min="11" max="11" width="14.9140625" style="2" customWidth="1"/>
    <col min="12" max="251" width="9" style="2"/>
    <col min="252" max="252" width="2.4140625" style="2" customWidth="1"/>
    <col min="253" max="253" width="5.1640625" style="2" customWidth="1"/>
    <col min="254" max="254" width="8.9140625" style="2" customWidth="1"/>
    <col min="255" max="255" width="9.5" style="2" customWidth="1"/>
    <col min="256" max="256" width="10" style="2" customWidth="1"/>
    <col min="257" max="257" width="20.9140625" style="2" customWidth="1"/>
    <col min="258" max="258" width="28.08203125" style="2" customWidth="1"/>
    <col min="259" max="259" width="14" style="2" customWidth="1"/>
    <col min="260" max="261" width="13.58203125" style="2" customWidth="1"/>
    <col min="262" max="262" width="10.1640625" style="2" bestFit="1" customWidth="1"/>
    <col min="263" max="264" width="9.58203125" style="2" customWidth="1"/>
    <col min="265" max="265" width="14.9140625" style="2" customWidth="1"/>
    <col min="266" max="266" width="5.58203125" style="2" customWidth="1"/>
    <col min="267" max="507" width="9" style="2"/>
    <col min="508" max="508" width="2.4140625" style="2" customWidth="1"/>
    <col min="509" max="509" width="5.1640625" style="2" customWidth="1"/>
    <col min="510" max="510" width="8.9140625" style="2" customWidth="1"/>
    <col min="511" max="511" width="9.5" style="2" customWidth="1"/>
    <col min="512" max="512" width="10" style="2" customWidth="1"/>
    <col min="513" max="513" width="20.9140625" style="2" customWidth="1"/>
    <col min="514" max="514" width="28.08203125" style="2" customWidth="1"/>
    <col min="515" max="515" width="14" style="2" customWidth="1"/>
    <col min="516" max="517" width="13.58203125" style="2" customWidth="1"/>
    <col min="518" max="518" width="10.1640625" style="2" bestFit="1" customWidth="1"/>
    <col min="519" max="520" width="9.58203125" style="2" customWidth="1"/>
    <col min="521" max="521" width="14.9140625" style="2" customWidth="1"/>
    <col min="522" max="522" width="5.58203125" style="2" customWidth="1"/>
    <col min="523" max="763" width="9" style="2"/>
    <col min="764" max="764" width="2.4140625" style="2" customWidth="1"/>
    <col min="765" max="765" width="5.1640625" style="2" customWidth="1"/>
    <col min="766" max="766" width="8.9140625" style="2" customWidth="1"/>
    <col min="767" max="767" width="9.5" style="2" customWidth="1"/>
    <col min="768" max="768" width="10" style="2" customWidth="1"/>
    <col min="769" max="769" width="20.9140625" style="2" customWidth="1"/>
    <col min="770" max="770" width="28.08203125" style="2" customWidth="1"/>
    <col min="771" max="771" width="14" style="2" customWidth="1"/>
    <col min="772" max="773" width="13.58203125" style="2" customWidth="1"/>
    <col min="774" max="774" width="10.1640625" style="2" bestFit="1" customWidth="1"/>
    <col min="775" max="776" width="9.58203125" style="2" customWidth="1"/>
    <col min="777" max="777" width="14.9140625" style="2" customWidth="1"/>
    <col min="778" max="778" width="5.58203125" style="2" customWidth="1"/>
    <col min="779" max="1019" width="9" style="2"/>
    <col min="1020" max="1020" width="2.4140625" style="2" customWidth="1"/>
    <col min="1021" max="1021" width="5.1640625" style="2" customWidth="1"/>
    <col min="1022" max="1022" width="8.9140625" style="2" customWidth="1"/>
    <col min="1023" max="1023" width="9.5" style="2" customWidth="1"/>
    <col min="1024" max="1024" width="10" style="2" customWidth="1"/>
    <col min="1025" max="1025" width="20.9140625" style="2" customWidth="1"/>
    <col min="1026" max="1026" width="28.08203125" style="2" customWidth="1"/>
    <col min="1027" max="1027" width="14" style="2" customWidth="1"/>
    <col min="1028" max="1029" width="13.58203125" style="2" customWidth="1"/>
    <col min="1030" max="1030" width="10.1640625" style="2" bestFit="1" customWidth="1"/>
    <col min="1031" max="1032" width="9.58203125" style="2" customWidth="1"/>
    <col min="1033" max="1033" width="14.9140625" style="2" customWidth="1"/>
    <col min="1034" max="1034" width="5.58203125" style="2" customWidth="1"/>
    <col min="1035" max="1275" width="9" style="2"/>
    <col min="1276" max="1276" width="2.4140625" style="2" customWidth="1"/>
    <col min="1277" max="1277" width="5.1640625" style="2" customWidth="1"/>
    <col min="1278" max="1278" width="8.9140625" style="2" customWidth="1"/>
    <col min="1279" max="1279" width="9.5" style="2" customWidth="1"/>
    <col min="1280" max="1280" width="10" style="2" customWidth="1"/>
    <col min="1281" max="1281" width="20.9140625" style="2" customWidth="1"/>
    <col min="1282" max="1282" width="28.08203125" style="2" customWidth="1"/>
    <col min="1283" max="1283" width="14" style="2" customWidth="1"/>
    <col min="1284" max="1285" width="13.58203125" style="2" customWidth="1"/>
    <col min="1286" max="1286" width="10.1640625" style="2" bestFit="1" customWidth="1"/>
    <col min="1287" max="1288" width="9.58203125" style="2" customWidth="1"/>
    <col min="1289" max="1289" width="14.9140625" style="2" customWidth="1"/>
    <col min="1290" max="1290" width="5.58203125" style="2" customWidth="1"/>
    <col min="1291" max="1531" width="9" style="2"/>
    <col min="1532" max="1532" width="2.4140625" style="2" customWidth="1"/>
    <col min="1533" max="1533" width="5.1640625" style="2" customWidth="1"/>
    <col min="1534" max="1534" width="8.9140625" style="2" customWidth="1"/>
    <col min="1535" max="1535" width="9.5" style="2" customWidth="1"/>
    <col min="1536" max="1536" width="10" style="2" customWidth="1"/>
    <col min="1537" max="1537" width="20.9140625" style="2" customWidth="1"/>
    <col min="1538" max="1538" width="28.08203125" style="2" customWidth="1"/>
    <col min="1539" max="1539" width="14" style="2" customWidth="1"/>
    <col min="1540" max="1541" width="13.58203125" style="2" customWidth="1"/>
    <col min="1542" max="1542" width="10.1640625" style="2" bestFit="1" customWidth="1"/>
    <col min="1543" max="1544" width="9.58203125" style="2" customWidth="1"/>
    <col min="1545" max="1545" width="14.9140625" style="2" customWidth="1"/>
    <col min="1546" max="1546" width="5.58203125" style="2" customWidth="1"/>
    <col min="1547" max="1787" width="9" style="2"/>
    <col min="1788" max="1788" width="2.4140625" style="2" customWidth="1"/>
    <col min="1789" max="1789" width="5.1640625" style="2" customWidth="1"/>
    <col min="1790" max="1790" width="8.9140625" style="2" customWidth="1"/>
    <col min="1791" max="1791" width="9.5" style="2" customWidth="1"/>
    <col min="1792" max="1792" width="10" style="2" customWidth="1"/>
    <col min="1793" max="1793" width="20.9140625" style="2" customWidth="1"/>
    <col min="1794" max="1794" width="28.08203125" style="2" customWidth="1"/>
    <col min="1795" max="1795" width="14" style="2" customWidth="1"/>
    <col min="1796" max="1797" width="13.58203125" style="2" customWidth="1"/>
    <col min="1798" max="1798" width="10.1640625" style="2" bestFit="1" customWidth="1"/>
    <col min="1799" max="1800" width="9.58203125" style="2" customWidth="1"/>
    <col min="1801" max="1801" width="14.9140625" style="2" customWidth="1"/>
    <col min="1802" max="1802" width="5.58203125" style="2" customWidth="1"/>
    <col min="1803" max="2043" width="9" style="2"/>
    <col min="2044" max="2044" width="2.4140625" style="2" customWidth="1"/>
    <col min="2045" max="2045" width="5.1640625" style="2" customWidth="1"/>
    <col min="2046" max="2046" width="8.9140625" style="2" customWidth="1"/>
    <col min="2047" max="2047" width="9.5" style="2" customWidth="1"/>
    <col min="2048" max="2048" width="10" style="2" customWidth="1"/>
    <col min="2049" max="2049" width="20.9140625" style="2" customWidth="1"/>
    <col min="2050" max="2050" width="28.08203125" style="2" customWidth="1"/>
    <col min="2051" max="2051" width="14" style="2" customWidth="1"/>
    <col min="2052" max="2053" width="13.58203125" style="2" customWidth="1"/>
    <col min="2054" max="2054" width="10.1640625" style="2" bestFit="1" customWidth="1"/>
    <col min="2055" max="2056" width="9.58203125" style="2" customWidth="1"/>
    <col min="2057" max="2057" width="14.9140625" style="2" customWidth="1"/>
    <col min="2058" max="2058" width="5.58203125" style="2" customWidth="1"/>
    <col min="2059" max="2299" width="9" style="2"/>
    <col min="2300" max="2300" width="2.4140625" style="2" customWidth="1"/>
    <col min="2301" max="2301" width="5.1640625" style="2" customWidth="1"/>
    <col min="2302" max="2302" width="8.9140625" style="2" customWidth="1"/>
    <col min="2303" max="2303" width="9.5" style="2" customWidth="1"/>
    <col min="2304" max="2304" width="10" style="2" customWidth="1"/>
    <col min="2305" max="2305" width="20.9140625" style="2" customWidth="1"/>
    <col min="2306" max="2306" width="28.08203125" style="2" customWidth="1"/>
    <col min="2307" max="2307" width="14" style="2" customWidth="1"/>
    <col min="2308" max="2309" width="13.58203125" style="2" customWidth="1"/>
    <col min="2310" max="2310" width="10.1640625" style="2" bestFit="1" customWidth="1"/>
    <col min="2311" max="2312" width="9.58203125" style="2" customWidth="1"/>
    <col min="2313" max="2313" width="14.9140625" style="2" customWidth="1"/>
    <col min="2314" max="2314" width="5.58203125" style="2" customWidth="1"/>
    <col min="2315" max="2555" width="9" style="2"/>
    <col min="2556" max="2556" width="2.4140625" style="2" customWidth="1"/>
    <col min="2557" max="2557" width="5.1640625" style="2" customWidth="1"/>
    <col min="2558" max="2558" width="8.9140625" style="2" customWidth="1"/>
    <col min="2559" max="2559" width="9.5" style="2" customWidth="1"/>
    <col min="2560" max="2560" width="10" style="2" customWidth="1"/>
    <col min="2561" max="2561" width="20.9140625" style="2" customWidth="1"/>
    <col min="2562" max="2562" width="28.08203125" style="2" customWidth="1"/>
    <col min="2563" max="2563" width="14" style="2" customWidth="1"/>
    <col min="2564" max="2565" width="13.58203125" style="2" customWidth="1"/>
    <col min="2566" max="2566" width="10.1640625" style="2" bestFit="1" customWidth="1"/>
    <col min="2567" max="2568" width="9.58203125" style="2" customWidth="1"/>
    <col min="2569" max="2569" width="14.9140625" style="2" customWidth="1"/>
    <col min="2570" max="2570" width="5.58203125" style="2" customWidth="1"/>
    <col min="2571" max="2811" width="9" style="2"/>
    <col min="2812" max="2812" width="2.4140625" style="2" customWidth="1"/>
    <col min="2813" max="2813" width="5.1640625" style="2" customWidth="1"/>
    <col min="2814" max="2814" width="8.9140625" style="2" customWidth="1"/>
    <col min="2815" max="2815" width="9.5" style="2" customWidth="1"/>
    <col min="2816" max="2816" width="10" style="2" customWidth="1"/>
    <col min="2817" max="2817" width="20.9140625" style="2" customWidth="1"/>
    <col min="2818" max="2818" width="28.08203125" style="2" customWidth="1"/>
    <col min="2819" max="2819" width="14" style="2" customWidth="1"/>
    <col min="2820" max="2821" width="13.58203125" style="2" customWidth="1"/>
    <col min="2822" max="2822" width="10.1640625" style="2" bestFit="1" customWidth="1"/>
    <col min="2823" max="2824" width="9.58203125" style="2" customWidth="1"/>
    <col min="2825" max="2825" width="14.9140625" style="2" customWidth="1"/>
    <col min="2826" max="2826" width="5.58203125" style="2" customWidth="1"/>
    <col min="2827" max="3067" width="9" style="2"/>
    <col min="3068" max="3068" width="2.4140625" style="2" customWidth="1"/>
    <col min="3069" max="3069" width="5.1640625" style="2" customWidth="1"/>
    <col min="3070" max="3070" width="8.9140625" style="2" customWidth="1"/>
    <col min="3071" max="3071" width="9.5" style="2" customWidth="1"/>
    <col min="3072" max="3072" width="10" style="2" customWidth="1"/>
    <col min="3073" max="3073" width="20.9140625" style="2" customWidth="1"/>
    <col min="3074" max="3074" width="28.08203125" style="2" customWidth="1"/>
    <col min="3075" max="3075" width="14" style="2" customWidth="1"/>
    <col min="3076" max="3077" width="13.58203125" style="2" customWidth="1"/>
    <col min="3078" max="3078" width="10.1640625" style="2" bestFit="1" customWidth="1"/>
    <col min="3079" max="3080" width="9.58203125" style="2" customWidth="1"/>
    <col min="3081" max="3081" width="14.9140625" style="2" customWidth="1"/>
    <col min="3082" max="3082" width="5.58203125" style="2" customWidth="1"/>
    <col min="3083" max="3323" width="9" style="2"/>
    <col min="3324" max="3324" width="2.4140625" style="2" customWidth="1"/>
    <col min="3325" max="3325" width="5.1640625" style="2" customWidth="1"/>
    <col min="3326" max="3326" width="8.9140625" style="2" customWidth="1"/>
    <col min="3327" max="3327" width="9.5" style="2" customWidth="1"/>
    <col min="3328" max="3328" width="10" style="2" customWidth="1"/>
    <col min="3329" max="3329" width="20.9140625" style="2" customWidth="1"/>
    <col min="3330" max="3330" width="28.08203125" style="2" customWidth="1"/>
    <col min="3331" max="3331" width="14" style="2" customWidth="1"/>
    <col min="3332" max="3333" width="13.58203125" style="2" customWidth="1"/>
    <col min="3334" max="3334" width="10.1640625" style="2" bestFit="1" customWidth="1"/>
    <col min="3335" max="3336" width="9.58203125" style="2" customWidth="1"/>
    <col min="3337" max="3337" width="14.9140625" style="2" customWidth="1"/>
    <col min="3338" max="3338" width="5.58203125" style="2" customWidth="1"/>
    <col min="3339" max="3579" width="9" style="2"/>
    <col min="3580" max="3580" width="2.4140625" style="2" customWidth="1"/>
    <col min="3581" max="3581" width="5.1640625" style="2" customWidth="1"/>
    <col min="3582" max="3582" width="8.9140625" style="2" customWidth="1"/>
    <col min="3583" max="3583" width="9.5" style="2" customWidth="1"/>
    <col min="3584" max="3584" width="10" style="2" customWidth="1"/>
    <col min="3585" max="3585" width="20.9140625" style="2" customWidth="1"/>
    <col min="3586" max="3586" width="28.08203125" style="2" customWidth="1"/>
    <col min="3587" max="3587" width="14" style="2" customWidth="1"/>
    <col min="3588" max="3589" width="13.58203125" style="2" customWidth="1"/>
    <col min="3590" max="3590" width="10.1640625" style="2" bestFit="1" customWidth="1"/>
    <col min="3591" max="3592" width="9.58203125" style="2" customWidth="1"/>
    <col min="3593" max="3593" width="14.9140625" style="2" customWidth="1"/>
    <col min="3594" max="3594" width="5.58203125" style="2" customWidth="1"/>
    <col min="3595" max="3835" width="9" style="2"/>
    <col min="3836" max="3836" width="2.4140625" style="2" customWidth="1"/>
    <col min="3837" max="3837" width="5.1640625" style="2" customWidth="1"/>
    <col min="3838" max="3838" width="8.9140625" style="2" customWidth="1"/>
    <col min="3839" max="3839" width="9.5" style="2" customWidth="1"/>
    <col min="3840" max="3840" width="10" style="2" customWidth="1"/>
    <col min="3841" max="3841" width="20.9140625" style="2" customWidth="1"/>
    <col min="3842" max="3842" width="28.08203125" style="2" customWidth="1"/>
    <col min="3843" max="3843" width="14" style="2" customWidth="1"/>
    <col min="3844" max="3845" width="13.58203125" style="2" customWidth="1"/>
    <col min="3846" max="3846" width="10.1640625" style="2" bestFit="1" customWidth="1"/>
    <col min="3847" max="3848" width="9.58203125" style="2" customWidth="1"/>
    <col min="3849" max="3849" width="14.9140625" style="2" customWidth="1"/>
    <col min="3850" max="3850" width="5.58203125" style="2" customWidth="1"/>
    <col min="3851" max="4091" width="9" style="2"/>
    <col min="4092" max="4092" width="2.4140625" style="2" customWidth="1"/>
    <col min="4093" max="4093" width="5.1640625" style="2" customWidth="1"/>
    <col min="4094" max="4094" width="8.9140625" style="2" customWidth="1"/>
    <col min="4095" max="4095" width="9.5" style="2" customWidth="1"/>
    <col min="4096" max="4096" width="10" style="2" customWidth="1"/>
    <col min="4097" max="4097" width="20.9140625" style="2" customWidth="1"/>
    <col min="4098" max="4098" width="28.08203125" style="2" customWidth="1"/>
    <col min="4099" max="4099" width="14" style="2" customWidth="1"/>
    <col min="4100" max="4101" width="13.58203125" style="2" customWidth="1"/>
    <col min="4102" max="4102" width="10.1640625" style="2" bestFit="1" customWidth="1"/>
    <col min="4103" max="4104" width="9.58203125" style="2" customWidth="1"/>
    <col min="4105" max="4105" width="14.9140625" style="2" customWidth="1"/>
    <col min="4106" max="4106" width="5.58203125" style="2" customWidth="1"/>
    <col min="4107" max="4347" width="9" style="2"/>
    <col min="4348" max="4348" width="2.4140625" style="2" customWidth="1"/>
    <col min="4349" max="4349" width="5.1640625" style="2" customWidth="1"/>
    <col min="4350" max="4350" width="8.9140625" style="2" customWidth="1"/>
    <col min="4351" max="4351" width="9.5" style="2" customWidth="1"/>
    <col min="4352" max="4352" width="10" style="2" customWidth="1"/>
    <col min="4353" max="4353" width="20.9140625" style="2" customWidth="1"/>
    <col min="4354" max="4354" width="28.08203125" style="2" customWidth="1"/>
    <col min="4355" max="4355" width="14" style="2" customWidth="1"/>
    <col min="4356" max="4357" width="13.58203125" style="2" customWidth="1"/>
    <col min="4358" max="4358" width="10.1640625" style="2" bestFit="1" customWidth="1"/>
    <col min="4359" max="4360" width="9.58203125" style="2" customWidth="1"/>
    <col min="4361" max="4361" width="14.9140625" style="2" customWidth="1"/>
    <col min="4362" max="4362" width="5.58203125" style="2" customWidth="1"/>
    <col min="4363" max="4603" width="9" style="2"/>
    <col min="4604" max="4604" width="2.4140625" style="2" customWidth="1"/>
    <col min="4605" max="4605" width="5.1640625" style="2" customWidth="1"/>
    <col min="4606" max="4606" width="8.9140625" style="2" customWidth="1"/>
    <col min="4607" max="4607" width="9.5" style="2" customWidth="1"/>
    <col min="4608" max="4608" width="10" style="2" customWidth="1"/>
    <col min="4609" max="4609" width="20.9140625" style="2" customWidth="1"/>
    <col min="4610" max="4610" width="28.08203125" style="2" customWidth="1"/>
    <col min="4611" max="4611" width="14" style="2" customWidth="1"/>
    <col min="4612" max="4613" width="13.58203125" style="2" customWidth="1"/>
    <col min="4614" max="4614" width="10.1640625" style="2" bestFit="1" customWidth="1"/>
    <col min="4615" max="4616" width="9.58203125" style="2" customWidth="1"/>
    <col min="4617" max="4617" width="14.9140625" style="2" customWidth="1"/>
    <col min="4618" max="4618" width="5.58203125" style="2" customWidth="1"/>
    <col min="4619" max="4859" width="9" style="2"/>
    <col min="4860" max="4860" width="2.4140625" style="2" customWidth="1"/>
    <col min="4861" max="4861" width="5.1640625" style="2" customWidth="1"/>
    <col min="4862" max="4862" width="8.9140625" style="2" customWidth="1"/>
    <col min="4863" max="4863" width="9.5" style="2" customWidth="1"/>
    <col min="4864" max="4864" width="10" style="2" customWidth="1"/>
    <col min="4865" max="4865" width="20.9140625" style="2" customWidth="1"/>
    <col min="4866" max="4866" width="28.08203125" style="2" customWidth="1"/>
    <col min="4867" max="4867" width="14" style="2" customWidth="1"/>
    <col min="4868" max="4869" width="13.58203125" style="2" customWidth="1"/>
    <col min="4870" max="4870" width="10.1640625" style="2" bestFit="1" customWidth="1"/>
    <col min="4871" max="4872" width="9.58203125" style="2" customWidth="1"/>
    <col min="4873" max="4873" width="14.9140625" style="2" customWidth="1"/>
    <col min="4874" max="4874" width="5.58203125" style="2" customWidth="1"/>
    <col min="4875" max="5115" width="9" style="2"/>
    <col min="5116" max="5116" width="2.4140625" style="2" customWidth="1"/>
    <col min="5117" max="5117" width="5.1640625" style="2" customWidth="1"/>
    <col min="5118" max="5118" width="8.9140625" style="2" customWidth="1"/>
    <col min="5119" max="5119" width="9.5" style="2" customWidth="1"/>
    <col min="5120" max="5120" width="10" style="2" customWidth="1"/>
    <col min="5121" max="5121" width="20.9140625" style="2" customWidth="1"/>
    <col min="5122" max="5122" width="28.08203125" style="2" customWidth="1"/>
    <col min="5123" max="5123" width="14" style="2" customWidth="1"/>
    <col min="5124" max="5125" width="13.58203125" style="2" customWidth="1"/>
    <col min="5126" max="5126" width="10.1640625" style="2" bestFit="1" customWidth="1"/>
    <col min="5127" max="5128" width="9.58203125" style="2" customWidth="1"/>
    <col min="5129" max="5129" width="14.9140625" style="2" customWidth="1"/>
    <col min="5130" max="5130" width="5.58203125" style="2" customWidth="1"/>
    <col min="5131" max="5371" width="9" style="2"/>
    <col min="5372" max="5372" width="2.4140625" style="2" customWidth="1"/>
    <col min="5373" max="5373" width="5.1640625" style="2" customWidth="1"/>
    <col min="5374" max="5374" width="8.9140625" style="2" customWidth="1"/>
    <col min="5375" max="5375" width="9.5" style="2" customWidth="1"/>
    <col min="5376" max="5376" width="10" style="2" customWidth="1"/>
    <col min="5377" max="5377" width="20.9140625" style="2" customWidth="1"/>
    <col min="5378" max="5378" width="28.08203125" style="2" customWidth="1"/>
    <col min="5379" max="5379" width="14" style="2" customWidth="1"/>
    <col min="5380" max="5381" width="13.58203125" style="2" customWidth="1"/>
    <col min="5382" max="5382" width="10.1640625" style="2" bestFit="1" customWidth="1"/>
    <col min="5383" max="5384" width="9.58203125" style="2" customWidth="1"/>
    <col min="5385" max="5385" width="14.9140625" style="2" customWidth="1"/>
    <col min="5386" max="5386" width="5.58203125" style="2" customWidth="1"/>
    <col min="5387" max="5627" width="9" style="2"/>
    <col min="5628" max="5628" width="2.4140625" style="2" customWidth="1"/>
    <col min="5629" max="5629" width="5.1640625" style="2" customWidth="1"/>
    <col min="5630" max="5630" width="8.9140625" style="2" customWidth="1"/>
    <col min="5631" max="5631" width="9.5" style="2" customWidth="1"/>
    <col min="5632" max="5632" width="10" style="2" customWidth="1"/>
    <col min="5633" max="5633" width="20.9140625" style="2" customWidth="1"/>
    <col min="5634" max="5634" width="28.08203125" style="2" customWidth="1"/>
    <col min="5635" max="5635" width="14" style="2" customWidth="1"/>
    <col min="5636" max="5637" width="13.58203125" style="2" customWidth="1"/>
    <col min="5638" max="5638" width="10.1640625" style="2" bestFit="1" customWidth="1"/>
    <col min="5639" max="5640" width="9.58203125" style="2" customWidth="1"/>
    <col min="5641" max="5641" width="14.9140625" style="2" customWidth="1"/>
    <col min="5642" max="5642" width="5.58203125" style="2" customWidth="1"/>
    <col min="5643" max="5883" width="9" style="2"/>
    <col min="5884" max="5884" width="2.4140625" style="2" customWidth="1"/>
    <col min="5885" max="5885" width="5.1640625" style="2" customWidth="1"/>
    <col min="5886" max="5886" width="8.9140625" style="2" customWidth="1"/>
    <col min="5887" max="5887" width="9.5" style="2" customWidth="1"/>
    <col min="5888" max="5888" width="10" style="2" customWidth="1"/>
    <col min="5889" max="5889" width="20.9140625" style="2" customWidth="1"/>
    <col min="5890" max="5890" width="28.08203125" style="2" customWidth="1"/>
    <col min="5891" max="5891" width="14" style="2" customWidth="1"/>
    <col min="5892" max="5893" width="13.58203125" style="2" customWidth="1"/>
    <col min="5894" max="5894" width="10.1640625" style="2" bestFit="1" customWidth="1"/>
    <col min="5895" max="5896" width="9.58203125" style="2" customWidth="1"/>
    <col min="5897" max="5897" width="14.9140625" style="2" customWidth="1"/>
    <col min="5898" max="5898" width="5.58203125" style="2" customWidth="1"/>
    <col min="5899" max="6139" width="9" style="2"/>
    <col min="6140" max="6140" width="2.4140625" style="2" customWidth="1"/>
    <col min="6141" max="6141" width="5.1640625" style="2" customWidth="1"/>
    <col min="6142" max="6142" width="8.9140625" style="2" customWidth="1"/>
    <col min="6143" max="6143" width="9.5" style="2" customWidth="1"/>
    <col min="6144" max="6144" width="10" style="2" customWidth="1"/>
    <col min="6145" max="6145" width="20.9140625" style="2" customWidth="1"/>
    <col min="6146" max="6146" width="28.08203125" style="2" customWidth="1"/>
    <col min="6147" max="6147" width="14" style="2" customWidth="1"/>
    <col min="6148" max="6149" width="13.58203125" style="2" customWidth="1"/>
    <col min="6150" max="6150" width="10.1640625" style="2" bestFit="1" customWidth="1"/>
    <col min="6151" max="6152" width="9.58203125" style="2" customWidth="1"/>
    <col min="6153" max="6153" width="14.9140625" style="2" customWidth="1"/>
    <col min="6154" max="6154" width="5.58203125" style="2" customWidth="1"/>
    <col min="6155" max="6395" width="9" style="2"/>
    <col min="6396" max="6396" width="2.4140625" style="2" customWidth="1"/>
    <col min="6397" max="6397" width="5.1640625" style="2" customWidth="1"/>
    <col min="6398" max="6398" width="8.9140625" style="2" customWidth="1"/>
    <col min="6399" max="6399" width="9.5" style="2" customWidth="1"/>
    <col min="6400" max="6400" width="10" style="2" customWidth="1"/>
    <col min="6401" max="6401" width="20.9140625" style="2" customWidth="1"/>
    <col min="6402" max="6402" width="28.08203125" style="2" customWidth="1"/>
    <col min="6403" max="6403" width="14" style="2" customWidth="1"/>
    <col min="6404" max="6405" width="13.58203125" style="2" customWidth="1"/>
    <col min="6406" max="6406" width="10.1640625" style="2" bestFit="1" customWidth="1"/>
    <col min="6407" max="6408" width="9.58203125" style="2" customWidth="1"/>
    <col min="6409" max="6409" width="14.9140625" style="2" customWidth="1"/>
    <col min="6410" max="6410" width="5.58203125" style="2" customWidth="1"/>
    <col min="6411" max="6651" width="9" style="2"/>
    <col min="6652" max="6652" width="2.4140625" style="2" customWidth="1"/>
    <col min="6653" max="6653" width="5.1640625" style="2" customWidth="1"/>
    <col min="6654" max="6654" width="8.9140625" style="2" customWidth="1"/>
    <col min="6655" max="6655" width="9.5" style="2" customWidth="1"/>
    <col min="6656" max="6656" width="10" style="2" customWidth="1"/>
    <col min="6657" max="6657" width="20.9140625" style="2" customWidth="1"/>
    <col min="6658" max="6658" width="28.08203125" style="2" customWidth="1"/>
    <col min="6659" max="6659" width="14" style="2" customWidth="1"/>
    <col min="6660" max="6661" width="13.58203125" style="2" customWidth="1"/>
    <col min="6662" max="6662" width="10.1640625" style="2" bestFit="1" customWidth="1"/>
    <col min="6663" max="6664" width="9.58203125" style="2" customWidth="1"/>
    <col min="6665" max="6665" width="14.9140625" style="2" customWidth="1"/>
    <col min="6666" max="6666" width="5.58203125" style="2" customWidth="1"/>
    <col min="6667" max="6907" width="9" style="2"/>
    <col min="6908" max="6908" width="2.4140625" style="2" customWidth="1"/>
    <col min="6909" max="6909" width="5.1640625" style="2" customWidth="1"/>
    <col min="6910" max="6910" width="8.9140625" style="2" customWidth="1"/>
    <col min="6911" max="6911" width="9.5" style="2" customWidth="1"/>
    <col min="6912" max="6912" width="10" style="2" customWidth="1"/>
    <col min="6913" max="6913" width="20.9140625" style="2" customWidth="1"/>
    <col min="6914" max="6914" width="28.08203125" style="2" customWidth="1"/>
    <col min="6915" max="6915" width="14" style="2" customWidth="1"/>
    <col min="6916" max="6917" width="13.58203125" style="2" customWidth="1"/>
    <col min="6918" max="6918" width="10.1640625" style="2" bestFit="1" customWidth="1"/>
    <col min="6919" max="6920" width="9.58203125" style="2" customWidth="1"/>
    <col min="6921" max="6921" width="14.9140625" style="2" customWidth="1"/>
    <col min="6922" max="6922" width="5.58203125" style="2" customWidth="1"/>
    <col min="6923" max="7163" width="9" style="2"/>
    <col min="7164" max="7164" width="2.4140625" style="2" customWidth="1"/>
    <col min="7165" max="7165" width="5.1640625" style="2" customWidth="1"/>
    <col min="7166" max="7166" width="8.9140625" style="2" customWidth="1"/>
    <col min="7167" max="7167" width="9.5" style="2" customWidth="1"/>
    <col min="7168" max="7168" width="10" style="2" customWidth="1"/>
    <col min="7169" max="7169" width="20.9140625" style="2" customWidth="1"/>
    <col min="7170" max="7170" width="28.08203125" style="2" customWidth="1"/>
    <col min="7171" max="7171" width="14" style="2" customWidth="1"/>
    <col min="7172" max="7173" width="13.58203125" style="2" customWidth="1"/>
    <col min="7174" max="7174" width="10.1640625" style="2" bestFit="1" customWidth="1"/>
    <col min="7175" max="7176" width="9.58203125" style="2" customWidth="1"/>
    <col min="7177" max="7177" width="14.9140625" style="2" customWidth="1"/>
    <col min="7178" max="7178" width="5.58203125" style="2" customWidth="1"/>
    <col min="7179" max="7419" width="9" style="2"/>
    <col min="7420" max="7420" width="2.4140625" style="2" customWidth="1"/>
    <col min="7421" max="7421" width="5.1640625" style="2" customWidth="1"/>
    <col min="7422" max="7422" width="8.9140625" style="2" customWidth="1"/>
    <col min="7423" max="7423" width="9.5" style="2" customWidth="1"/>
    <col min="7424" max="7424" width="10" style="2" customWidth="1"/>
    <col min="7425" max="7425" width="20.9140625" style="2" customWidth="1"/>
    <col min="7426" max="7426" width="28.08203125" style="2" customWidth="1"/>
    <col min="7427" max="7427" width="14" style="2" customWidth="1"/>
    <col min="7428" max="7429" width="13.58203125" style="2" customWidth="1"/>
    <col min="7430" max="7430" width="10.1640625" style="2" bestFit="1" customWidth="1"/>
    <col min="7431" max="7432" width="9.58203125" style="2" customWidth="1"/>
    <col min="7433" max="7433" width="14.9140625" style="2" customWidth="1"/>
    <col min="7434" max="7434" width="5.58203125" style="2" customWidth="1"/>
    <col min="7435" max="7675" width="9" style="2"/>
    <col min="7676" max="7676" width="2.4140625" style="2" customWidth="1"/>
    <col min="7677" max="7677" width="5.1640625" style="2" customWidth="1"/>
    <col min="7678" max="7678" width="8.9140625" style="2" customWidth="1"/>
    <col min="7679" max="7679" width="9.5" style="2" customWidth="1"/>
    <col min="7680" max="7680" width="10" style="2" customWidth="1"/>
    <col min="7681" max="7681" width="20.9140625" style="2" customWidth="1"/>
    <col min="7682" max="7682" width="28.08203125" style="2" customWidth="1"/>
    <col min="7683" max="7683" width="14" style="2" customWidth="1"/>
    <col min="7684" max="7685" width="13.58203125" style="2" customWidth="1"/>
    <col min="7686" max="7686" width="10.1640625" style="2" bestFit="1" customWidth="1"/>
    <col min="7687" max="7688" width="9.58203125" style="2" customWidth="1"/>
    <col min="7689" max="7689" width="14.9140625" style="2" customWidth="1"/>
    <col min="7690" max="7690" width="5.58203125" style="2" customWidth="1"/>
    <col min="7691" max="7931" width="9" style="2"/>
    <col min="7932" max="7932" width="2.4140625" style="2" customWidth="1"/>
    <col min="7933" max="7933" width="5.1640625" style="2" customWidth="1"/>
    <col min="7934" max="7934" width="8.9140625" style="2" customWidth="1"/>
    <col min="7935" max="7935" width="9.5" style="2" customWidth="1"/>
    <col min="7936" max="7936" width="10" style="2" customWidth="1"/>
    <col min="7937" max="7937" width="20.9140625" style="2" customWidth="1"/>
    <col min="7938" max="7938" width="28.08203125" style="2" customWidth="1"/>
    <col min="7939" max="7939" width="14" style="2" customWidth="1"/>
    <col min="7940" max="7941" width="13.58203125" style="2" customWidth="1"/>
    <col min="7942" max="7942" width="10.1640625" style="2" bestFit="1" customWidth="1"/>
    <col min="7943" max="7944" width="9.58203125" style="2" customWidth="1"/>
    <col min="7945" max="7945" width="14.9140625" style="2" customWidth="1"/>
    <col min="7946" max="7946" width="5.58203125" style="2" customWidth="1"/>
    <col min="7947" max="8187" width="9" style="2"/>
    <col min="8188" max="8188" width="2.4140625" style="2" customWidth="1"/>
    <col min="8189" max="8189" width="5.1640625" style="2" customWidth="1"/>
    <col min="8190" max="8190" width="8.9140625" style="2" customWidth="1"/>
    <col min="8191" max="8191" width="9.5" style="2" customWidth="1"/>
    <col min="8192" max="8192" width="10" style="2" customWidth="1"/>
    <col min="8193" max="8193" width="20.9140625" style="2" customWidth="1"/>
    <col min="8194" max="8194" width="28.08203125" style="2" customWidth="1"/>
    <col min="8195" max="8195" width="14" style="2" customWidth="1"/>
    <col min="8196" max="8197" width="13.58203125" style="2" customWidth="1"/>
    <col min="8198" max="8198" width="10.1640625" style="2" bestFit="1" customWidth="1"/>
    <col min="8199" max="8200" width="9.58203125" style="2" customWidth="1"/>
    <col min="8201" max="8201" width="14.9140625" style="2" customWidth="1"/>
    <col min="8202" max="8202" width="5.58203125" style="2" customWidth="1"/>
    <col min="8203" max="8443" width="9" style="2"/>
    <col min="8444" max="8444" width="2.4140625" style="2" customWidth="1"/>
    <col min="8445" max="8445" width="5.1640625" style="2" customWidth="1"/>
    <col min="8446" max="8446" width="8.9140625" style="2" customWidth="1"/>
    <col min="8447" max="8447" width="9.5" style="2" customWidth="1"/>
    <col min="8448" max="8448" width="10" style="2" customWidth="1"/>
    <col min="8449" max="8449" width="20.9140625" style="2" customWidth="1"/>
    <col min="8450" max="8450" width="28.08203125" style="2" customWidth="1"/>
    <col min="8451" max="8451" width="14" style="2" customWidth="1"/>
    <col min="8452" max="8453" width="13.58203125" style="2" customWidth="1"/>
    <col min="8454" max="8454" width="10.1640625" style="2" bestFit="1" customWidth="1"/>
    <col min="8455" max="8456" width="9.58203125" style="2" customWidth="1"/>
    <col min="8457" max="8457" width="14.9140625" style="2" customWidth="1"/>
    <col min="8458" max="8458" width="5.58203125" style="2" customWidth="1"/>
    <col min="8459" max="8699" width="9" style="2"/>
    <col min="8700" max="8700" width="2.4140625" style="2" customWidth="1"/>
    <col min="8701" max="8701" width="5.1640625" style="2" customWidth="1"/>
    <col min="8702" max="8702" width="8.9140625" style="2" customWidth="1"/>
    <col min="8703" max="8703" width="9.5" style="2" customWidth="1"/>
    <col min="8704" max="8704" width="10" style="2" customWidth="1"/>
    <col min="8705" max="8705" width="20.9140625" style="2" customWidth="1"/>
    <col min="8706" max="8706" width="28.08203125" style="2" customWidth="1"/>
    <col min="8707" max="8707" width="14" style="2" customWidth="1"/>
    <col min="8708" max="8709" width="13.58203125" style="2" customWidth="1"/>
    <col min="8710" max="8710" width="10.1640625" style="2" bestFit="1" customWidth="1"/>
    <col min="8711" max="8712" width="9.58203125" style="2" customWidth="1"/>
    <col min="8713" max="8713" width="14.9140625" style="2" customWidth="1"/>
    <col min="8714" max="8714" width="5.58203125" style="2" customWidth="1"/>
    <col min="8715" max="8955" width="9" style="2"/>
    <col min="8956" max="8956" width="2.4140625" style="2" customWidth="1"/>
    <col min="8957" max="8957" width="5.1640625" style="2" customWidth="1"/>
    <col min="8958" max="8958" width="8.9140625" style="2" customWidth="1"/>
    <col min="8959" max="8959" width="9.5" style="2" customWidth="1"/>
    <col min="8960" max="8960" width="10" style="2" customWidth="1"/>
    <col min="8961" max="8961" width="20.9140625" style="2" customWidth="1"/>
    <col min="8962" max="8962" width="28.08203125" style="2" customWidth="1"/>
    <col min="8963" max="8963" width="14" style="2" customWidth="1"/>
    <col min="8964" max="8965" width="13.58203125" style="2" customWidth="1"/>
    <col min="8966" max="8966" width="10.1640625" style="2" bestFit="1" customWidth="1"/>
    <col min="8967" max="8968" width="9.58203125" style="2" customWidth="1"/>
    <col min="8969" max="8969" width="14.9140625" style="2" customWidth="1"/>
    <col min="8970" max="8970" width="5.58203125" style="2" customWidth="1"/>
    <col min="8971" max="9211" width="9" style="2"/>
    <col min="9212" max="9212" width="2.4140625" style="2" customWidth="1"/>
    <col min="9213" max="9213" width="5.1640625" style="2" customWidth="1"/>
    <col min="9214" max="9214" width="8.9140625" style="2" customWidth="1"/>
    <col min="9215" max="9215" width="9.5" style="2" customWidth="1"/>
    <col min="9216" max="9216" width="10" style="2" customWidth="1"/>
    <col min="9217" max="9217" width="20.9140625" style="2" customWidth="1"/>
    <col min="9218" max="9218" width="28.08203125" style="2" customWidth="1"/>
    <col min="9219" max="9219" width="14" style="2" customWidth="1"/>
    <col min="9220" max="9221" width="13.58203125" style="2" customWidth="1"/>
    <col min="9222" max="9222" width="10.1640625" style="2" bestFit="1" customWidth="1"/>
    <col min="9223" max="9224" width="9.58203125" style="2" customWidth="1"/>
    <col min="9225" max="9225" width="14.9140625" style="2" customWidth="1"/>
    <col min="9226" max="9226" width="5.58203125" style="2" customWidth="1"/>
    <col min="9227" max="9467" width="9" style="2"/>
    <col min="9468" max="9468" width="2.4140625" style="2" customWidth="1"/>
    <col min="9469" max="9469" width="5.1640625" style="2" customWidth="1"/>
    <col min="9470" max="9470" width="8.9140625" style="2" customWidth="1"/>
    <col min="9471" max="9471" width="9.5" style="2" customWidth="1"/>
    <col min="9472" max="9472" width="10" style="2" customWidth="1"/>
    <col min="9473" max="9473" width="20.9140625" style="2" customWidth="1"/>
    <col min="9474" max="9474" width="28.08203125" style="2" customWidth="1"/>
    <col min="9475" max="9475" width="14" style="2" customWidth="1"/>
    <col min="9476" max="9477" width="13.58203125" style="2" customWidth="1"/>
    <col min="9478" max="9478" width="10.1640625" style="2" bestFit="1" customWidth="1"/>
    <col min="9479" max="9480" width="9.58203125" style="2" customWidth="1"/>
    <col min="9481" max="9481" width="14.9140625" style="2" customWidth="1"/>
    <col min="9482" max="9482" width="5.58203125" style="2" customWidth="1"/>
    <col min="9483" max="9723" width="9" style="2"/>
    <col min="9724" max="9724" width="2.4140625" style="2" customWidth="1"/>
    <col min="9725" max="9725" width="5.1640625" style="2" customWidth="1"/>
    <col min="9726" max="9726" width="8.9140625" style="2" customWidth="1"/>
    <col min="9727" max="9727" width="9.5" style="2" customWidth="1"/>
    <col min="9728" max="9728" width="10" style="2" customWidth="1"/>
    <col min="9729" max="9729" width="20.9140625" style="2" customWidth="1"/>
    <col min="9730" max="9730" width="28.08203125" style="2" customWidth="1"/>
    <col min="9731" max="9731" width="14" style="2" customWidth="1"/>
    <col min="9732" max="9733" width="13.58203125" style="2" customWidth="1"/>
    <col min="9734" max="9734" width="10.1640625" style="2" bestFit="1" customWidth="1"/>
    <col min="9735" max="9736" width="9.58203125" style="2" customWidth="1"/>
    <col min="9737" max="9737" width="14.9140625" style="2" customWidth="1"/>
    <col min="9738" max="9738" width="5.58203125" style="2" customWidth="1"/>
    <col min="9739" max="9979" width="9" style="2"/>
    <col min="9980" max="9980" width="2.4140625" style="2" customWidth="1"/>
    <col min="9981" max="9981" width="5.1640625" style="2" customWidth="1"/>
    <col min="9982" max="9982" width="8.9140625" style="2" customWidth="1"/>
    <col min="9983" max="9983" width="9.5" style="2" customWidth="1"/>
    <col min="9984" max="9984" width="10" style="2" customWidth="1"/>
    <col min="9985" max="9985" width="20.9140625" style="2" customWidth="1"/>
    <col min="9986" max="9986" width="28.08203125" style="2" customWidth="1"/>
    <col min="9987" max="9987" width="14" style="2" customWidth="1"/>
    <col min="9988" max="9989" width="13.58203125" style="2" customWidth="1"/>
    <col min="9990" max="9990" width="10.1640625" style="2" bestFit="1" customWidth="1"/>
    <col min="9991" max="9992" width="9.58203125" style="2" customWidth="1"/>
    <col min="9993" max="9993" width="14.9140625" style="2" customWidth="1"/>
    <col min="9994" max="9994" width="5.58203125" style="2" customWidth="1"/>
    <col min="9995" max="10235" width="9" style="2"/>
    <col min="10236" max="10236" width="2.4140625" style="2" customWidth="1"/>
    <col min="10237" max="10237" width="5.1640625" style="2" customWidth="1"/>
    <col min="10238" max="10238" width="8.9140625" style="2" customWidth="1"/>
    <col min="10239" max="10239" width="9.5" style="2" customWidth="1"/>
    <col min="10240" max="10240" width="10" style="2" customWidth="1"/>
    <col min="10241" max="10241" width="20.9140625" style="2" customWidth="1"/>
    <col min="10242" max="10242" width="28.08203125" style="2" customWidth="1"/>
    <col min="10243" max="10243" width="14" style="2" customWidth="1"/>
    <col min="10244" max="10245" width="13.58203125" style="2" customWidth="1"/>
    <col min="10246" max="10246" width="10.1640625" style="2" bestFit="1" customWidth="1"/>
    <col min="10247" max="10248" width="9.58203125" style="2" customWidth="1"/>
    <col min="10249" max="10249" width="14.9140625" style="2" customWidth="1"/>
    <col min="10250" max="10250" width="5.58203125" style="2" customWidth="1"/>
    <col min="10251" max="10491" width="9" style="2"/>
    <col min="10492" max="10492" width="2.4140625" style="2" customWidth="1"/>
    <col min="10493" max="10493" width="5.1640625" style="2" customWidth="1"/>
    <col min="10494" max="10494" width="8.9140625" style="2" customWidth="1"/>
    <col min="10495" max="10495" width="9.5" style="2" customWidth="1"/>
    <col min="10496" max="10496" width="10" style="2" customWidth="1"/>
    <col min="10497" max="10497" width="20.9140625" style="2" customWidth="1"/>
    <col min="10498" max="10498" width="28.08203125" style="2" customWidth="1"/>
    <col min="10499" max="10499" width="14" style="2" customWidth="1"/>
    <col min="10500" max="10501" width="13.58203125" style="2" customWidth="1"/>
    <col min="10502" max="10502" width="10.1640625" style="2" bestFit="1" customWidth="1"/>
    <col min="10503" max="10504" width="9.58203125" style="2" customWidth="1"/>
    <col min="10505" max="10505" width="14.9140625" style="2" customWidth="1"/>
    <col min="10506" max="10506" width="5.58203125" style="2" customWidth="1"/>
    <col min="10507" max="10747" width="9" style="2"/>
    <col min="10748" max="10748" width="2.4140625" style="2" customWidth="1"/>
    <col min="10749" max="10749" width="5.1640625" style="2" customWidth="1"/>
    <col min="10750" max="10750" width="8.9140625" style="2" customWidth="1"/>
    <col min="10751" max="10751" width="9.5" style="2" customWidth="1"/>
    <col min="10752" max="10752" width="10" style="2" customWidth="1"/>
    <col min="10753" max="10753" width="20.9140625" style="2" customWidth="1"/>
    <col min="10754" max="10754" width="28.08203125" style="2" customWidth="1"/>
    <col min="10755" max="10755" width="14" style="2" customWidth="1"/>
    <col min="10756" max="10757" width="13.58203125" style="2" customWidth="1"/>
    <col min="10758" max="10758" width="10.1640625" style="2" bestFit="1" customWidth="1"/>
    <col min="10759" max="10760" width="9.58203125" style="2" customWidth="1"/>
    <col min="10761" max="10761" width="14.9140625" style="2" customWidth="1"/>
    <col min="10762" max="10762" width="5.58203125" style="2" customWidth="1"/>
    <col min="10763" max="11003" width="9" style="2"/>
    <col min="11004" max="11004" width="2.4140625" style="2" customWidth="1"/>
    <col min="11005" max="11005" width="5.1640625" style="2" customWidth="1"/>
    <col min="11006" max="11006" width="8.9140625" style="2" customWidth="1"/>
    <col min="11007" max="11007" width="9.5" style="2" customWidth="1"/>
    <col min="11008" max="11008" width="10" style="2" customWidth="1"/>
    <col min="11009" max="11009" width="20.9140625" style="2" customWidth="1"/>
    <col min="11010" max="11010" width="28.08203125" style="2" customWidth="1"/>
    <col min="11011" max="11011" width="14" style="2" customWidth="1"/>
    <col min="11012" max="11013" width="13.58203125" style="2" customWidth="1"/>
    <col min="11014" max="11014" width="10.1640625" style="2" bestFit="1" customWidth="1"/>
    <col min="11015" max="11016" width="9.58203125" style="2" customWidth="1"/>
    <col min="11017" max="11017" width="14.9140625" style="2" customWidth="1"/>
    <col min="11018" max="11018" width="5.58203125" style="2" customWidth="1"/>
    <col min="11019" max="11259" width="9" style="2"/>
    <col min="11260" max="11260" width="2.4140625" style="2" customWidth="1"/>
    <col min="11261" max="11261" width="5.1640625" style="2" customWidth="1"/>
    <col min="11262" max="11262" width="8.9140625" style="2" customWidth="1"/>
    <col min="11263" max="11263" width="9.5" style="2" customWidth="1"/>
    <col min="11264" max="11264" width="10" style="2" customWidth="1"/>
    <col min="11265" max="11265" width="20.9140625" style="2" customWidth="1"/>
    <col min="11266" max="11266" width="28.08203125" style="2" customWidth="1"/>
    <col min="11267" max="11267" width="14" style="2" customWidth="1"/>
    <col min="11268" max="11269" width="13.58203125" style="2" customWidth="1"/>
    <col min="11270" max="11270" width="10.1640625" style="2" bestFit="1" customWidth="1"/>
    <col min="11271" max="11272" width="9.58203125" style="2" customWidth="1"/>
    <col min="11273" max="11273" width="14.9140625" style="2" customWidth="1"/>
    <col min="11274" max="11274" width="5.58203125" style="2" customWidth="1"/>
    <col min="11275" max="11515" width="9" style="2"/>
    <col min="11516" max="11516" width="2.4140625" style="2" customWidth="1"/>
    <col min="11517" max="11517" width="5.1640625" style="2" customWidth="1"/>
    <col min="11518" max="11518" width="8.9140625" style="2" customWidth="1"/>
    <col min="11519" max="11519" width="9.5" style="2" customWidth="1"/>
    <col min="11520" max="11520" width="10" style="2" customWidth="1"/>
    <col min="11521" max="11521" width="20.9140625" style="2" customWidth="1"/>
    <col min="11522" max="11522" width="28.08203125" style="2" customWidth="1"/>
    <col min="11523" max="11523" width="14" style="2" customWidth="1"/>
    <col min="11524" max="11525" width="13.58203125" style="2" customWidth="1"/>
    <col min="11526" max="11526" width="10.1640625" style="2" bestFit="1" customWidth="1"/>
    <col min="11527" max="11528" width="9.58203125" style="2" customWidth="1"/>
    <col min="11529" max="11529" width="14.9140625" style="2" customWidth="1"/>
    <col min="11530" max="11530" width="5.58203125" style="2" customWidth="1"/>
    <col min="11531" max="11771" width="9" style="2"/>
    <col min="11772" max="11772" width="2.4140625" style="2" customWidth="1"/>
    <col min="11773" max="11773" width="5.1640625" style="2" customWidth="1"/>
    <col min="11774" max="11774" width="8.9140625" style="2" customWidth="1"/>
    <col min="11775" max="11775" width="9.5" style="2" customWidth="1"/>
    <col min="11776" max="11776" width="10" style="2" customWidth="1"/>
    <col min="11777" max="11777" width="20.9140625" style="2" customWidth="1"/>
    <col min="11778" max="11778" width="28.08203125" style="2" customWidth="1"/>
    <col min="11779" max="11779" width="14" style="2" customWidth="1"/>
    <col min="11780" max="11781" width="13.58203125" style="2" customWidth="1"/>
    <col min="11782" max="11782" width="10.1640625" style="2" bestFit="1" customWidth="1"/>
    <col min="11783" max="11784" width="9.58203125" style="2" customWidth="1"/>
    <col min="11785" max="11785" width="14.9140625" style="2" customWidth="1"/>
    <col min="11786" max="11786" width="5.58203125" style="2" customWidth="1"/>
    <col min="11787" max="12027" width="9" style="2"/>
    <col min="12028" max="12028" width="2.4140625" style="2" customWidth="1"/>
    <col min="12029" max="12029" width="5.1640625" style="2" customWidth="1"/>
    <col min="12030" max="12030" width="8.9140625" style="2" customWidth="1"/>
    <col min="12031" max="12031" width="9.5" style="2" customWidth="1"/>
    <col min="12032" max="12032" width="10" style="2" customWidth="1"/>
    <col min="12033" max="12033" width="20.9140625" style="2" customWidth="1"/>
    <col min="12034" max="12034" width="28.08203125" style="2" customWidth="1"/>
    <col min="12035" max="12035" width="14" style="2" customWidth="1"/>
    <col min="12036" max="12037" width="13.58203125" style="2" customWidth="1"/>
    <col min="12038" max="12038" width="10.1640625" style="2" bestFit="1" customWidth="1"/>
    <col min="12039" max="12040" width="9.58203125" style="2" customWidth="1"/>
    <col min="12041" max="12041" width="14.9140625" style="2" customWidth="1"/>
    <col min="12042" max="12042" width="5.58203125" style="2" customWidth="1"/>
    <col min="12043" max="12283" width="9" style="2"/>
    <col min="12284" max="12284" width="2.4140625" style="2" customWidth="1"/>
    <col min="12285" max="12285" width="5.1640625" style="2" customWidth="1"/>
    <col min="12286" max="12286" width="8.9140625" style="2" customWidth="1"/>
    <col min="12287" max="12287" width="9.5" style="2" customWidth="1"/>
    <col min="12288" max="12288" width="10" style="2" customWidth="1"/>
    <col min="12289" max="12289" width="20.9140625" style="2" customWidth="1"/>
    <col min="12290" max="12290" width="28.08203125" style="2" customWidth="1"/>
    <col min="12291" max="12291" width="14" style="2" customWidth="1"/>
    <col min="12292" max="12293" width="13.58203125" style="2" customWidth="1"/>
    <col min="12294" max="12294" width="10.1640625" style="2" bestFit="1" customWidth="1"/>
    <col min="12295" max="12296" width="9.58203125" style="2" customWidth="1"/>
    <col min="12297" max="12297" width="14.9140625" style="2" customWidth="1"/>
    <col min="12298" max="12298" width="5.58203125" style="2" customWidth="1"/>
    <col min="12299" max="12539" width="9" style="2"/>
    <col min="12540" max="12540" width="2.4140625" style="2" customWidth="1"/>
    <col min="12541" max="12541" width="5.1640625" style="2" customWidth="1"/>
    <col min="12542" max="12542" width="8.9140625" style="2" customWidth="1"/>
    <col min="12543" max="12543" width="9.5" style="2" customWidth="1"/>
    <col min="12544" max="12544" width="10" style="2" customWidth="1"/>
    <col min="12545" max="12545" width="20.9140625" style="2" customWidth="1"/>
    <col min="12546" max="12546" width="28.08203125" style="2" customWidth="1"/>
    <col min="12547" max="12547" width="14" style="2" customWidth="1"/>
    <col min="12548" max="12549" width="13.58203125" style="2" customWidth="1"/>
    <col min="12550" max="12550" width="10.1640625" style="2" bestFit="1" customWidth="1"/>
    <col min="12551" max="12552" width="9.58203125" style="2" customWidth="1"/>
    <col min="12553" max="12553" width="14.9140625" style="2" customWidth="1"/>
    <col min="12554" max="12554" width="5.58203125" style="2" customWidth="1"/>
    <col min="12555" max="12795" width="9" style="2"/>
    <col min="12796" max="12796" width="2.4140625" style="2" customWidth="1"/>
    <col min="12797" max="12797" width="5.1640625" style="2" customWidth="1"/>
    <col min="12798" max="12798" width="8.9140625" style="2" customWidth="1"/>
    <col min="12799" max="12799" width="9.5" style="2" customWidth="1"/>
    <col min="12800" max="12800" width="10" style="2" customWidth="1"/>
    <col min="12801" max="12801" width="20.9140625" style="2" customWidth="1"/>
    <col min="12802" max="12802" width="28.08203125" style="2" customWidth="1"/>
    <col min="12803" max="12803" width="14" style="2" customWidth="1"/>
    <col min="12804" max="12805" width="13.58203125" style="2" customWidth="1"/>
    <col min="12806" max="12806" width="10.1640625" style="2" bestFit="1" customWidth="1"/>
    <col min="12807" max="12808" width="9.58203125" style="2" customWidth="1"/>
    <col min="12809" max="12809" width="14.9140625" style="2" customWidth="1"/>
    <col min="12810" max="12810" width="5.58203125" style="2" customWidth="1"/>
    <col min="12811" max="13051" width="9" style="2"/>
    <col min="13052" max="13052" width="2.4140625" style="2" customWidth="1"/>
    <col min="13053" max="13053" width="5.1640625" style="2" customWidth="1"/>
    <col min="13054" max="13054" width="8.9140625" style="2" customWidth="1"/>
    <col min="13055" max="13055" width="9.5" style="2" customWidth="1"/>
    <col min="13056" max="13056" width="10" style="2" customWidth="1"/>
    <col min="13057" max="13057" width="20.9140625" style="2" customWidth="1"/>
    <col min="13058" max="13058" width="28.08203125" style="2" customWidth="1"/>
    <col min="13059" max="13059" width="14" style="2" customWidth="1"/>
    <col min="13060" max="13061" width="13.58203125" style="2" customWidth="1"/>
    <col min="13062" max="13062" width="10.1640625" style="2" bestFit="1" customWidth="1"/>
    <col min="13063" max="13064" width="9.58203125" style="2" customWidth="1"/>
    <col min="13065" max="13065" width="14.9140625" style="2" customWidth="1"/>
    <col min="13066" max="13066" width="5.58203125" style="2" customWidth="1"/>
    <col min="13067" max="13307" width="9" style="2"/>
    <col min="13308" max="13308" width="2.4140625" style="2" customWidth="1"/>
    <col min="13309" max="13309" width="5.1640625" style="2" customWidth="1"/>
    <col min="13310" max="13310" width="8.9140625" style="2" customWidth="1"/>
    <col min="13311" max="13311" width="9.5" style="2" customWidth="1"/>
    <col min="13312" max="13312" width="10" style="2" customWidth="1"/>
    <col min="13313" max="13313" width="20.9140625" style="2" customWidth="1"/>
    <col min="13314" max="13314" width="28.08203125" style="2" customWidth="1"/>
    <col min="13315" max="13315" width="14" style="2" customWidth="1"/>
    <col min="13316" max="13317" width="13.58203125" style="2" customWidth="1"/>
    <col min="13318" max="13318" width="10.1640625" style="2" bestFit="1" customWidth="1"/>
    <col min="13319" max="13320" width="9.58203125" style="2" customWidth="1"/>
    <col min="13321" max="13321" width="14.9140625" style="2" customWidth="1"/>
    <col min="13322" max="13322" width="5.58203125" style="2" customWidth="1"/>
    <col min="13323" max="13563" width="9" style="2"/>
    <col min="13564" max="13564" width="2.4140625" style="2" customWidth="1"/>
    <col min="13565" max="13565" width="5.1640625" style="2" customWidth="1"/>
    <col min="13566" max="13566" width="8.9140625" style="2" customWidth="1"/>
    <col min="13567" max="13567" width="9.5" style="2" customWidth="1"/>
    <col min="13568" max="13568" width="10" style="2" customWidth="1"/>
    <col min="13569" max="13569" width="20.9140625" style="2" customWidth="1"/>
    <col min="13570" max="13570" width="28.08203125" style="2" customWidth="1"/>
    <col min="13571" max="13571" width="14" style="2" customWidth="1"/>
    <col min="13572" max="13573" width="13.58203125" style="2" customWidth="1"/>
    <col min="13574" max="13574" width="10.1640625" style="2" bestFit="1" customWidth="1"/>
    <col min="13575" max="13576" width="9.58203125" style="2" customWidth="1"/>
    <col min="13577" max="13577" width="14.9140625" style="2" customWidth="1"/>
    <col min="13578" max="13578" width="5.58203125" style="2" customWidth="1"/>
    <col min="13579" max="13819" width="9" style="2"/>
    <col min="13820" max="13820" width="2.4140625" style="2" customWidth="1"/>
    <col min="13821" max="13821" width="5.1640625" style="2" customWidth="1"/>
    <col min="13822" max="13822" width="8.9140625" style="2" customWidth="1"/>
    <col min="13823" max="13823" width="9.5" style="2" customWidth="1"/>
    <col min="13824" max="13824" width="10" style="2" customWidth="1"/>
    <col min="13825" max="13825" width="20.9140625" style="2" customWidth="1"/>
    <col min="13826" max="13826" width="28.08203125" style="2" customWidth="1"/>
    <col min="13827" max="13827" width="14" style="2" customWidth="1"/>
    <col min="13828" max="13829" width="13.58203125" style="2" customWidth="1"/>
    <col min="13830" max="13830" width="10.1640625" style="2" bestFit="1" customWidth="1"/>
    <col min="13831" max="13832" width="9.58203125" style="2" customWidth="1"/>
    <col min="13833" max="13833" width="14.9140625" style="2" customWidth="1"/>
    <col min="13834" max="13834" width="5.58203125" style="2" customWidth="1"/>
    <col min="13835" max="14075" width="9" style="2"/>
    <col min="14076" max="14076" width="2.4140625" style="2" customWidth="1"/>
    <col min="14077" max="14077" width="5.1640625" style="2" customWidth="1"/>
    <col min="14078" max="14078" width="8.9140625" style="2" customWidth="1"/>
    <col min="14079" max="14079" width="9.5" style="2" customWidth="1"/>
    <col min="14080" max="14080" width="10" style="2" customWidth="1"/>
    <col min="14081" max="14081" width="20.9140625" style="2" customWidth="1"/>
    <col min="14082" max="14082" width="28.08203125" style="2" customWidth="1"/>
    <col min="14083" max="14083" width="14" style="2" customWidth="1"/>
    <col min="14084" max="14085" width="13.58203125" style="2" customWidth="1"/>
    <col min="14086" max="14086" width="10.1640625" style="2" bestFit="1" customWidth="1"/>
    <col min="14087" max="14088" width="9.58203125" style="2" customWidth="1"/>
    <col min="14089" max="14089" width="14.9140625" style="2" customWidth="1"/>
    <col min="14090" max="14090" width="5.58203125" style="2" customWidth="1"/>
    <col min="14091" max="14331" width="9" style="2"/>
    <col min="14332" max="14332" width="2.4140625" style="2" customWidth="1"/>
    <col min="14333" max="14333" width="5.1640625" style="2" customWidth="1"/>
    <col min="14334" max="14334" width="8.9140625" style="2" customWidth="1"/>
    <col min="14335" max="14335" width="9.5" style="2" customWidth="1"/>
    <col min="14336" max="14336" width="10" style="2" customWidth="1"/>
    <col min="14337" max="14337" width="20.9140625" style="2" customWidth="1"/>
    <col min="14338" max="14338" width="28.08203125" style="2" customWidth="1"/>
    <col min="14339" max="14339" width="14" style="2" customWidth="1"/>
    <col min="14340" max="14341" width="13.58203125" style="2" customWidth="1"/>
    <col min="14342" max="14342" width="10.1640625" style="2" bestFit="1" customWidth="1"/>
    <col min="14343" max="14344" width="9.58203125" style="2" customWidth="1"/>
    <col min="14345" max="14345" width="14.9140625" style="2" customWidth="1"/>
    <col min="14346" max="14346" width="5.58203125" style="2" customWidth="1"/>
    <col min="14347" max="14587" width="9" style="2"/>
    <col min="14588" max="14588" width="2.4140625" style="2" customWidth="1"/>
    <col min="14589" max="14589" width="5.1640625" style="2" customWidth="1"/>
    <col min="14590" max="14590" width="8.9140625" style="2" customWidth="1"/>
    <col min="14591" max="14591" width="9.5" style="2" customWidth="1"/>
    <col min="14592" max="14592" width="10" style="2" customWidth="1"/>
    <col min="14593" max="14593" width="20.9140625" style="2" customWidth="1"/>
    <col min="14594" max="14594" width="28.08203125" style="2" customWidth="1"/>
    <col min="14595" max="14595" width="14" style="2" customWidth="1"/>
    <col min="14596" max="14597" width="13.58203125" style="2" customWidth="1"/>
    <col min="14598" max="14598" width="10.1640625" style="2" bestFit="1" customWidth="1"/>
    <col min="14599" max="14600" width="9.58203125" style="2" customWidth="1"/>
    <col min="14601" max="14601" width="14.9140625" style="2" customWidth="1"/>
    <col min="14602" max="14602" width="5.58203125" style="2" customWidth="1"/>
    <col min="14603" max="14843" width="9" style="2"/>
    <col min="14844" max="14844" width="2.4140625" style="2" customWidth="1"/>
    <col min="14845" max="14845" width="5.1640625" style="2" customWidth="1"/>
    <col min="14846" max="14846" width="8.9140625" style="2" customWidth="1"/>
    <col min="14847" max="14847" width="9.5" style="2" customWidth="1"/>
    <col min="14848" max="14848" width="10" style="2" customWidth="1"/>
    <col min="14849" max="14849" width="20.9140625" style="2" customWidth="1"/>
    <col min="14850" max="14850" width="28.08203125" style="2" customWidth="1"/>
    <col min="14851" max="14851" width="14" style="2" customWidth="1"/>
    <col min="14852" max="14853" width="13.58203125" style="2" customWidth="1"/>
    <col min="14854" max="14854" width="10.1640625" style="2" bestFit="1" customWidth="1"/>
    <col min="14855" max="14856" width="9.58203125" style="2" customWidth="1"/>
    <col min="14857" max="14857" width="14.9140625" style="2" customWidth="1"/>
    <col min="14858" max="14858" width="5.58203125" style="2" customWidth="1"/>
    <col min="14859" max="15099" width="9" style="2"/>
    <col min="15100" max="15100" width="2.4140625" style="2" customWidth="1"/>
    <col min="15101" max="15101" width="5.1640625" style="2" customWidth="1"/>
    <col min="15102" max="15102" width="8.9140625" style="2" customWidth="1"/>
    <col min="15103" max="15103" width="9.5" style="2" customWidth="1"/>
    <col min="15104" max="15104" width="10" style="2" customWidth="1"/>
    <col min="15105" max="15105" width="20.9140625" style="2" customWidth="1"/>
    <col min="15106" max="15106" width="28.08203125" style="2" customWidth="1"/>
    <col min="15107" max="15107" width="14" style="2" customWidth="1"/>
    <col min="15108" max="15109" width="13.58203125" style="2" customWidth="1"/>
    <col min="15110" max="15110" width="10.1640625" style="2" bestFit="1" customWidth="1"/>
    <col min="15111" max="15112" width="9.58203125" style="2" customWidth="1"/>
    <col min="15113" max="15113" width="14.9140625" style="2" customWidth="1"/>
    <col min="15114" max="15114" width="5.58203125" style="2" customWidth="1"/>
    <col min="15115" max="15355" width="9" style="2"/>
    <col min="15356" max="15356" width="2.4140625" style="2" customWidth="1"/>
    <col min="15357" max="15357" width="5.1640625" style="2" customWidth="1"/>
    <col min="15358" max="15358" width="8.9140625" style="2" customWidth="1"/>
    <col min="15359" max="15359" width="9.5" style="2" customWidth="1"/>
    <col min="15360" max="15360" width="10" style="2" customWidth="1"/>
    <col min="15361" max="15361" width="20.9140625" style="2" customWidth="1"/>
    <col min="15362" max="15362" width="28.08203125" style="2" customWidth="1"/>
    <col min="15363" max="15363" width="14" style="2" customWidth="1"/>
    <col min="15364" max="15365" width="13.58203125" style="2" customWidth="1"/>
    <col min="15366" max="15366" width="10.1640625" style="2" bestFit="1" customWidth="1"/>
    <col min="15367" max="15368" width="9.58203125" style="2" customWidth="1"/>
    <col min="15369" max="15369" width="14.9140625" style="2" customWidth="1"/>
    <col min="15370" max="15370" width="5.58203125" style="2" customWidth="1"/>
    <col min="15371" max="15611" width="9" style="2"/>
    <col min="15612" max="15612" width="2.4140625" style="2" customWidth="1"/>
    <col min="15613" max="15613" width="5.1640625" style="2" customWidth="1"/>
    <col min="15614" max="15614" width="8.9140625" style="2" customWidth="1"/>
    <col min="15615" max="15615" width="9.5" style="2" customWidth="1"/>
    <col min="15616" max="15616" width="10" style="2" customWidth="1"/>
    <col min="15617" max="15617" width="20.9140625" style="2" customWidth="1"/>
    <col min="15618" max="15618" width="28.08203125" style="2" customWidth="1"/>
    <col min="15619" max="15619" width="14" style="2" customWidth="1"/>
    <col min="15620" max="15621" width="13.58203125" style="2" customWidth="1"/>
    <col min="15622" max="15622" width="10.1640625" style="2" bestFit="1" customWidth="1"/>
    <col min="15623" max="15624" width="9.58203125" style="2" customWidth="1"/>
    <col min="15625" max="15625" width="14.9140625" style="2" customWidth="1"/>
    <col min="15626" max="15626" width="5.58203125" style="2" customWidth="1"/>
    <col min="15627" max="15867" width="9" style="2"/>
    <col min="15868" max="15868" width="2.4140625" style="2" customWidth="1"/>
    <col min="15869" max="15869" width="5.1640625" style="2" customWidth="1"/>
    <col min="15870" max="15870" width="8.9140625" style="2" customWidth="1"/>
    <col min="15871" max="15871" width="9.5" style="2" customWidth="1"/>
    <col min="15872" max="15872" width="10" style="2" customWidth="1"/>
    <col min="15873" max="15873" width="20.9140625" style="2" customWidth="1"/>
    <col min="15874" max="15874" width="28.08203125" style="2" customWidth="1"/>
    <col min="15875" max="15875" width="14" style="2" customWidth="1"/>
    <col min="15876" max="15877" width="13.58203125" style="2" customWidth="1"/>
    <col min="15878" max="15878" width="10.1640625" style="2" bestFit="1" customWidth="1"/>
    <col min="15879" max="15880" width="9.58203125" style="2" customWidth="1"/>
    <col min="15881" max="15881" width="14.9140625" style="2" customWidth="1"/>
    <col min="15882" max="15882" width="5.58203125" style="2" customWidth="1"/>
    <col min="15883" max="16123" width="9" style="2"/>
    <col min="16124" max="16124" width="2.4140625" style="2" customWidth="1"/>
    <col min="16125" max="16125" width="5.1640625" style="2" customWidth="1"/>
    <col min="16126" max="16126" width="8.9140625" style="2" customWidth="1"/>
    <col min="16127" max="16127" width="9.5" style="2" customWidth="1"/>
    <col min="16128" max="16128" width="10" style="2" customWidth="1"/>
    <col min="16129" max="16129" width="20.9140625" style="2" customWidth="1"/>
    <col min="16130" max="16130" width="28.08203125" style="2" customWidth="1"/>
    <col min="16131" max="16131" width="14" style="2" customWidth="1"/>
    <col min="16132" max="16133" width="13.58203125" style="2" customWidth="1"/>
    <col min="16134" max="16134" width="10.1640625" style="2" bestFit="1" customWidth="1"/>
    <col min="16135" max="16136" width="9.58203125" style="2" customWidth="1"/>
    <col min="16137" max="16137" width="14.9140625" style="2" customWidth="1"/>
    <col min="16138" max="16138" width="5.58203125" style="2" customWidth="1"/>
    <col min="16139" max="16382" width="9" style="2"/>
    <col min="16383" max="16384" width="9" style="2" customWidth="1"/>
  </cols>
  <sheetData>
    <row r="1" spans="1:11" ht="25.5" customHeight="1">
      <c r="B1" s="98" t="s">
        <v>18</v>
      </c>
      <c r="C1" s="98" t="s">
        <v>32</v>
      </c>
      <c r="D1" s="98"/>
    </row>
    <row r="2" spans="1:11" ht="25.5" customHeight="1">
      <c r="B2" s="47" t="s">
        <v>20</v>
      </c>
      <c r="C2" s="47"/>
      <c r="D2" s="47"/>
      <c r="F2" s="47" t="s">
        <v>216</v>
      </c>
    </row>
    <row r="3" spans="1:11" s="9" customFormat="1" ht="27.75" customHeight="1">
      <c r="A3" s="7"/>
      <c r="B3" s="787" t="s">
        <v>0</v>
      </c>
      <c r="C3" s="782" t="s">
        <v>21</v>
      </c>
      <c r="D3" s="789" t="s">
        <v>2</v>
      </c>
      <c r="E3" s="789" t="s">
        <v>22</v>
      </c>
      <c r="F3" s="782" t="s">
        <v>4</v>
      </c>
      <c r="G3" s="814" t="s">
        <v>23</v>
      </c>
      <c r="H3" s="814" t="s">
        <v>24</v>
      </c>
      <c r="I3" s="816" t="s">
        <v>16</v>
      </c>
      <c r="J3" s="787" t="s">
        <v>25</v>
      </c>
      <c r="K3" s="782" t="s">
        <v>6</v>
      </c>
    </row>
    <row r="4" spans="1:11" s="9" customFormat="1" ht="27.75" customHeight="1">
      <c r="A4" s="7"/>
      <c r="B4" s="788"/>
      <c r="C4" s="782"/>
      <c r="D4" s="789"/>
      <c r="E4" s="789"/>
      <c r="F4" s="782"/>
      <c r="G4" s="815"/>
      <c r="H4" s="815"/>
      <c r="I4" s="817"/>
      <c r="J4" s="790"/>
      <c r="K4" s="782"/>
    </row>
    <row r="5" spans="1:11" ht="18" customHeight="1">
      <c r="A5" s="1"/>
      <c r="B5" s="364">
        <v>1</v>
      </c>
      <c r="C5" s="365" t="s">
        <v>193</v>
      </c>
      <c r="D5" s="366" t="s">
        <v>219</v>
      </c>
      <c r="E5" s="742" t="s">
        <v>191</v>
      </c>
      <c r="F5" s="368" t="s">
        <v>192</v>
      </c>
      <c r="G5" s="369">
        <v>750</v>
      </c>
      <c r="H5" s="369">
        <f>G5*7%</f>
        <v>52.500000000000007</v>
      </c>
      <c r="I5" s="369">
        <f>G5+H5</f>
        <v>802.5</v>
      </c>
      <c r="J5" s="360" t="s">
        <v>55</v>
      </c>
      <c r="K5" s="114"/>
    </row>
    <row r="6" spans="1:11" ht="18" customHeight="1">
      <c r="A6" s="1"/>
      <c r="B6" s="364">
        <v>2</v>
      </c>
      <c r="C6" s="369" t="s">
        <v>194</v>
      </c>
      <c r="D6" s="366" t="s">
        <v>220</v>
      </c>
      <c r="E6" s="742" t="s">
        <v>52</v>
      </c>
      <c r="F6" s="368" t="s">
        <v>223</v>
      </c>
      <c r="G6" s="369">
        <v>500</v>
      </c>
      <c r="H6" s="369">
        <f t="shared" ref="H6:H23" si="0">G6*7%</f>
        <v>35</v>
      </c>
      <c r="I6" s="369">
        <f t="shared" ref="I6:I23" si="1">G6+H6</f>
        <v>535</v>
      </c>
      <c r="J6" s="361" t="s">
        <v>261</v>
      </c>
      <c r="K6" s="13"/>
    </row>
    <row r="7" spans="1:11" ht="18" customHeight="1">
      <c r="A7" s="1"/>
      <c r="B7" s="364">
        <v>3</v>
      </c>
      <c r="C7" s="371"/>
      <c r="D7" s="372"/>
      <c r="E7" s="743"/>
      <c r="F7" s="370"/>
      <c r="G7" s="374"/>
      <c r="H7" s="369">
        <f t="shared" si="0"/>
        <v>0</v>
      </c>
      <c r="I7" s="369">
        <f t="shared" si="1"/>
        <v>0</v>
      </c>
      <c r="J7" s="362"/>
      <c r="K7" s="13"/>
    </row>
    <row r="8" spans="1:11" ht="18" customHeight="1">
      <c r="A8" s="1"/>
      <c r="B8" s="364">
        <v>4</v>
      </c>
      <c r="C8" s="371"/>
      <c r="D8" s="372"/>
      <c r="E8" s="364"/>
      <c r="F8" s="370"/>
      <c r="G8" s="374"/>
      <c r="H8" s="369">
        <f t="shared" si="0"/>
        <v>0</v>
      </c>
      <c r="I8" s="369">
        <f t="shared" si="1"/>
        <v>0</v>
      </c>
      <c r="J8" s="361"/>
      <c r="K8" s="13"/>
    </row>
    <row r="9" spans="1:11" ht="18" customHeight="1">
      <c r="A9" s="1"/>
      <c r="B9" s="364">
        <v>5</v>
      </c>
      <c r="C9" s="371"/>
      <c r="D9" s="372"/>
      <c r="E9" s="364"/>
      <c r="F9" s="370"/>
      <c r="G9" s="374"/>
      <c r="H9" s="369">
        <f t="shared" si="0"/>
        <v>0</v>
      </c>
      <c r="I9" s="369">
        <f t="shared" si="1"/>
        <v>0</v>
      </c>
      <c r="J9" s="362"/>
      <c r="K9" s="13"/>
    </row>
    <row r="10" spans="1:11" ht="18" customHeight="1">
      <c r="A10" s="1"/>
      <c r="B10" s="364">
        <v>6</v>
      </c>
      <c r="C10" s="371"/>
      <c r="D10" s="372"/>
      <c r="E10" s="364"/>
      <c r="F10" s="370"/>
      <c r="G10" s="374"/>
      <c r="H10" s="369">
        <f t="shared" si="0"/>
        <v>0</v>
      </c>
      <c r="I10" s="369">
        <f t="shared" si="1"/>
        <v>0</v>
      </c>
      <c r="J10" s="361"/>
      <c r="K10" s="13"/>
    </row>
    <row r="11" spans="1:11" ht="18" customHeight="1">
      <c r="A11" s="1"/>
      <c r="B11" s="364">
        <v>7</v>
      </c>
      <c r="C11" s="371"/>
      <c r="D11" s="372"/>
      <c r="E11" s="364"/>
      <c r="F11" s="370"/>
      <c r="G11" s="374"/>
      <c r="H11" s="369">
        <f t="shared" si="0"/>
        <v>0</v>
      </c>
      <c r="I11" s="369">
        <f t="shared" si="1"/>
        <v>0</v>
      </c>
      <c r="J11" s="362"/>
      <c r="K11" s="13"/>
    </row>
    <row r="12" spans="1:11" ht="18" customHeight="1">
      <c r="A12" s="1"/>
      <c r="B12" s="364">
        <v>8</v>
      </c>
      <c r="C12" s="371"/>
      <c r="D12" s="372"/>
      <c r="E12" s="364"/>
      <c r="F12" s="370"/>
      <c r="G12" s="374"/>
      <c r="H12" s="369">
        <f t="shared" si="0"/>
        <v>0</v>
      </c>
      <c r="I12" s="369">
        <f t="shared" si="1"/>
        <v>0</v>
      </c>
      <c r="J12" s="361"/>
      <c r="K12" s="13"/>
    </row>
    <row r="13" spans="1:11" ht="18" customHeight="1">
      <c r="A13" s="1"/>
      <c r="B13" s="364">
        <v>9</v>
      </c>
      <c r="C13" s="371"/>
      <c r="D13" s="372"/>
      <c r="E13" s="364"/>
      <c r="F13" s="370"/>
      <c r="G13" s="374"/>
      <c r="H13" s="369">
        <f t="shared" si="0"/>
        <v>0</v>
      </c>
      <c r="I13" s="369">
        <f t="shared" si="1"/>
        <v>0</v>
      </c>
      <c r="J13" s="362"/>
      <c r="K13" s="13"/>
    </row>
    <row r="14" spans="1:11" ht="18" customHeight="1">
      <c r="A14" s="1"/>
      <c r="B14" s="364">
        <v>10</v>
      </c>
      <c r="C14" s="371"/>
      <c r="D14" s="372"/>
      <c r="E14" s="364"/>
      <c r="F14" s="370"/>
      <c r="G14" s="374"/>
      <c r="H14" s="369">
        <f t="shared" si="0"/>
        <v>0</v>
      </c>
      <c r="I14" s="369">
        <f t="shared" si="1"/>
        <v>0</v>
      </c>
      <c r="J14" s="361"/>
      <c r="K14" s="13"/>
    </row>
    <row r="15" spans="1:11" ht="18" customHeight="1">
      <c r="A15" s="1"/>
      <c r="B15" s="364">
        <v>11</v>
      </c>
      <c r="C15" s="371"/>
      <c r="D15" s="372"/>
      <c r="E15" s="364"/>
      <c r="F15" s="370"/>
      <c r="G15" s="374"/>
      <c r="H15" s="369">
        <f t="shared" si="0"/>
        <v>0</v>
      </c>
      <c r="I15" s="369">
        <f t="shared" si="1"/>
        <v>0</v>
      </c>
      <c r="J15" s="361"/>
      <c r="K15" s="13"/>
    </row>
    <row r="16" spans="1:11" ht="18" customHeight="1">
      <c r="A16" s="1"/>
      <c r="B16" s="364">
        <v>12</v>
      </c>
      <c r="C16" s="371"/>
      <c r="D16" s="372"/>
      <c r="E16" s="364"/>
      <c r="F16" s="370"/>
      <c r="G16" s="374"/>
      <c r="H16" s="369">
        <f t="shared" si="0"/>
        <v>0</v>
      </c>
      <c r="I16" s="369">
        <f t="shared" si="1"/>
        <v>0</v>
      </c>
      <c r="J16" s="361"/>
      <c r="K16" s="19"/>
    </row>
    <row r="17" spans="1:13" ht="18" customHeight="1">
      <c r="A17" s="1"/>
      <c r="B17" s="364">
        <v>13</v>
      </c>
      <c r="C17" s="371"/>
      <c r="D17" s="372"/>
      <c r="E17" s="364"/>
      <c r="F17" s="370"/>
      <c r="G17" s="374"/>
      <c r="H17" s="369">
        <f t="shared" si="0"/>
        <v>0</v>
      </c>
      <c r="I17" s="369">
        <f t="shared" si="1"/>
        <v>0</v>
      </c>
      <c r="J17" s="361"/>
      <c r="K17" s="19"/>
    </row>
    <row r="18" spans="1:13" ht="18" customHeight="1">
      <c r="A18" s="1"/>
      <c r="B18" s="364">
        <v>14</v>
      </c>
      <c r="C18" s="371"/>
      <c r="D18" s="372"/>
      <c r="E18" s="364"/>
      <c r="F18" s="370"/>
      <c r="G18" s="374"/>
      <c r="H18" s="369">
        <f t="shared" si="0"/>
        <v>0</v>
      </c>
      <c r="I18" s="369">
        <f t="shared" si="1"/>
        <v>0</v>
      </c>
      <c r="J18" s="361"/>
      <c r="K18" s="19"/>
    </row>
    <row r="19" spans="1:13" ht="18" customHeight="1">
      <c r="A19" s="1"/>
      <c r="B19" s="364">
        <v>15</v>
      </c>
      <c r="C19" s="371"/>
      <c r="D19" s="372"/>
      <c r="E19" s="364"/>
      <c r="F19" s="370"/>
      <c r="G19" s="374"/>
      <c r="H19" s="369">
        <f t="shared" si="0"/>
        <v>0</v>
      </c>
      <c r="I19" s="369">
        <f t="shared" si="1"/>
        <v>0</v>
      </c>
      <c r="J19" s="361"/>
      <c r="K19" s="19"/>
    </row>
    <row r="20" spans="1:13" ht="18" customHeight="1">
      <c r="A20" s="1"/>
      <c r="B20" s="364">
        <v>16</v>
      </c>
      <c r="C20" s="371"/>
      <c r="D20" s="372"/>
      <c r="E20" s="364"/>
      <c r="F20" s="370"/>
      <c r="G20" s="374"/>
      <c r="H20" s="369">
        <f t="shared" si="0"/>
        <v>0</v>
      </c>
      <c r="I20" s="369">
        <f t="shared" si="1"/>
        <v>0</v>
      </c>
      <c r="J20" s="361"/>
      <c r="K20" s="19"/>
    </row>
    <row r="21" spans="1:13" ht="18" customHeight="1">
      <c r="A21" s="1"/>
      <c r="B21" s="364">
        <v>17</v>
      </c>
      <c r="C21" s="371"/>
      <c r="D21" s="372"/>
      <c r="E21" s="364"/>
      <c r="F21" s="370"/>
      <c r="G21" s="374"/>
      <c r="H21" s="369">
        <f t="shared" si="0"/>
        <v>0</v>
      </c>
      <c r="I21" s="369">
        <f t="shared" si="1"/>
        <v>0</v>
      </c>
      <c r="J21" s="361"/>
      <c r="K21" s="19"/>
    </row>
    <row r="22" spans="1:13" ht="18" customHeight="1">
      <c r="A22" s="1"/>
      <c r="B22" s="364">
        <v>18</v>
      </c>
      <c r="C22" s="371"/>
      <c r="D22" s="372"/>
      <c r="E22" s="364"/>
      <c r="F22" s="370"/>
      <c r="G22" s="374"/>
      <c r="H22" s="369">
        <f t="shared" si="0"/>
        <v>0</v>
      </c>
      <c r="I22" s="369">
        <f t="shared" si="1"/>
        <v>0</v>
      </c>
      <c r="J22" s="361"/>
      <c r="K22" s="19"/>
    </row>
    <row r="23" spans="1:13" ht="18" customHeight="1">
      <c r="A23" s="1"/>
      <c r="B23" s="364">
        <v>19</v>
      </c>
      <c r="C23" s="371"/>
      <c r="D23" s="372"/>
      <c r="E23" s="364"/>
      <c r="F23" s="370"/>
      <c r="G23" s="374"/>
      <c r="H23" s="369">
        <f t="shared" si="0"/>
        <v>0</v>
      </c>
      <c r="I23" s="369">
        <f t="shared" si="1"/>
        <v>0</v>
      </c>
      <c r="J23" s="363"/>
      <c r="K23" s="24"/>
    </row>
    <row r="24" spans="1:13" ht="26.25" customHeight="1">
      <c r="A24" s="1"/>
      <c r="B24" s="832" t="s">
        <v>7</v>
      </c>
      <c r="C24" s="832"/>
      <c r="D24" s="832"/>
      <c r="E24" s="832"/>
      <c r="F24" s="832"/>
      <c r="G24" s="26">
        <f>SUM(G5:G23)</f>
        <v>1250</v>
      </c>
      <c r="H24" s="26">
        <f>SUM(H5:H23)</f>
        <v>87.5</v>
      </c>
      <c r="I24" s="26">
        <f>SUM(I5:I23)</f>
        <v>1337.5</v>
      </c>
      <c r="J24" s="25"/>
      <c r="K24" s="27"/>
    </row>
    <row r="25" spans="1:13" ht="26.25" customHeight="1">
      <c r="A25" s="28"/>
      <c r="B25" s="28"/>
      <c r="C25" s="28"/>
      <c r="D25" s="28"/>
      <c r="E25" s="28"/>
      <c r="F25" s="28"/>
      <c r="G25" s="267"/>
      <c r="H25" s="267"/>
      <c r="I25" s="267"/>
      <c r="J25" s="28"/>
      <c r="K25" s="28"/>
      <c r="L25" s="28"/>
      <c r="M25" s="28"/>
    </row>
    <row r="26" spans="1:13" s="6" customFormat="1" ht="23.25" customHeight="1">
      <c r="A26" s="5"/>
      <c r="B26" s="28"/>
      <c r="C26" s="28"/>
      <c r="D26" s="28"/>
      <c r="E26" s="28"/>
      <c r="F26" s="28"/>
      <c r="G26" s="267"/>
      <c r="H26" s="267"/>
      <c r="I26" s="267"/>
      <c r="J26" s="28"/>
      <c r="K26" s="28"/>
      <c r="L26" s="28"/>
      <c r="M26" s="28"/>
    </row>
    <row r="27" spans="1:13" s="6" customFormat="1" ht="23.25" customHeight="1">
      <c r="A27" s="5"/>
      <c r="B27" s="28"/>
      <c r="C27" s="28"/>
      <c r="D27" s="28"/>
      <c r="E27" s="28"/>
      <c r="F27" s="28"/>
      <c r="G27" s="267"/>
      <c r="H27" s="267"/>
      <c r="I27" s="267"/>
      <c r="J27" s="28"/>
      <c r="K27" s="28"/>
      <c r="L27" s="28"/>
      <c r="M27" s="28"/>
    </row>
    <row r="28" spans="1:13" s="6" customFormat="1" ht="23.25" customHeight="1">
      <c r="A28" s="5"/>
      <c r="B28" s="28"/>
      <c r="C28" s="28"/>
      <c r="D28" s="28"/>
      <c r="E28" s="28"/>
      <c r="F28" s="28"/>
      <c r="G28" s="267"/>
      <c r="H28" s="267"/>
      <c r="I28" s="267"/>
      <c r="J28" s="28"/>
      <c r="K28" s="28"/>
      <c r="L28" s="28"/>
      <c r="M28" s="28"/>
    </row>
    <row r="29" spans="1:13" s="4" customFormat="1" ht="27" customHeight="1">
      <c r="A29" s="1"/>
      <c r="B29" s="28"/>
      <c r="C29" s="28"/>
      <c r="D29" s="28"/>
      <c r="E29" s="28"/>
      <c r="F29" s="28"/>
      <c r="G29" s="267"/>
      <c r="H29" s="267"/>
      <c r="I29" s="267"/>
      <c r="J29" s="28"/>
      <c r="K29" s="28"/>
      <c r="L29" s="28"/>
      <c r="M29" s="28"/>
    </row>
    <row r="30" spans="1:13">
      <c r="B30" s="28"/>
      <c r="C30" s="28"/>
      <c r="D30" s="28"/>
      <c r="E30" s="28"/>
      <c r="F30" s="28"/>
      <c r="G30" s="267"/>
      <c r="H30" s="267"/>
      <c r="I30" s="267"/>
      <c r="J30" s="28"/>
      <c r="K30" s="28"/>
      <c r="L30" s="28"/>
      <c r="M30" s="28"/>
    </row>
  </sheetData>
  <sheetProtection selectLockedCells="1"/>
  <mergeCells count="11">
    <mergeCell ref="I3:I4"/>
    <mergeCell ref="J3:J4"/>
    <mergeCell ref="K3:K4"/>
    <mergeCell ref="G3:G4"/>
    <mergeCell ref="H3:H4"/>
    <mergeCell ref="B24:F24"/>
    <mergeCell ref="B3:B4"/>
    <mergeCell ref="C3:C4"/>
    <mergeCell ref="D3:D4"/>
    <mergeCell ref="E3:E4"/>
    <mergeCell ref="F3:F4"/>
  </mergeCells>
  <pageMargins left="0.19685039370078741" right="0.19685039370078741" top="0.35433070866141736" bottom="0.23622047244094491" header="0.31496062992125984" footer="0.31496062992125984"/>
  <pageSetup paperSize="9" scale="80" fitToWidth="0" fitToHeight="0" orientation="landscape" horizont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K27"/>
  <sheetViews>
    <sheetView zoomScaleNormal="100" workbookViewId="0">
      <selection activeCell="D11" sqref="D11"/>
    </sheetView>
  </sheetViews>
  <sheetFormatPr defaultRowHeight="14"/>
  <cols>
    <col min="1" max="1" width="6.6640625" style="2" customWidth="1"/>
    <col min="2" max="2" width="10.5" style="2" customWidth="1"/>
    <col min="3" max="3" width="10" style="2" customWidth="1"/>
    <col min="4" max="4" width="18.6640625" style="2" customWidth="1"/>
    <col min="5" max="5" width="34.58203125" style="744" customWidth="1"/>
    <col min="6" max="6" width="20.08203125" style="2" customWidth="1"/>
    <col min="7" max="7" width="13.1640625" style="2" customWidth="1"/>
    <col min="8" max="10" width="12.1640625" style="2" customWidth="1"/>
    <col min="11" max="11" width="14" style="2" customWidth="1"/>
    <col min="12" max="255" width="9" style="2"/>
    <col min="256" max="256" width="5" style="2" customWidth="1"/>
    <col min="257" max="257" width="6.6640625" style="2" customWidth="1"/>
    <col min="258" max="258" width="10.5" style="2" customWidth="1"/>
    <col min="259" max="260" width="10" style="2" customWidth="1"/>
    <col min="261" max="261" width="34.58203125" style="2" customWidth="1"/>
    <col min="262" max="262" width="19.1640625" style="2" bestFit="1" customWidth="1"/>
    <col min="263" max="263" width="13.1640625" style="2" customWidth="1"/>
    <col min="264" max="265" width="12.1640625" style="2" customWidth="1"/>
    <col min="266" max="266" width="14" style="2" customWidth="1"/>
    <col min="267" max="267" width="5.58203125" style="2" customWidth="1"/>
    <col min="268" max="511" width="9" style="2"/>
    <col min="512" max="512" width="5" style="2" customWidth="1"/>
    <col min="513" max="513" width="6.6640625" style="2" customWidth="1"/>
    <col min="514" max="514" width="10.5" style="2" customWidth="1"/>
    <col min="515" max="516" width="10" style="2" customWidth="1"/>
    <col min="517" max="517" width="34.58203125" style="2" customWidth="1"/>
    <col min="518" max="518" width="19.1640625" style="2" bestFit="1" customWidth="1"/>
    <col min="519" max="519" width="13.1640625" style="2" customWidth="1"/>
    <col min="520" max="521" width="12.1640625" style="2" customWidth="1"/>
    <col min="522" max="522" width="14" style="2" customWidth="1"/>
    <col min="523" max="523" width="5.58203125" style="2" customWidth="1"/>
    <col min="524" max="767" width="9" style="2"/>
    <col min="768" max="768" width="5" style="2" customWidth="1"/>
    <col min="769" max="769" width="6.6640625" style="2" customWidth="1"/>
    <col min="770" max="770" width="10.5" style="2" customWidth="1"/>
    <col min="771" max="772" width="10" style="2" customWidth="1"/>
    <col min="773" max="773" width="34.58203125" style="2" customWidth="1"/>
    <col min="774" max="774" width="19.1640625" style="2" bestFit="1" customWidth="1"/>
    <col min="775" max="775" width="13.1640625" style="2" customWidth="1"/>
    <col min="776" max="777" width="12.1640625" style="2" customWidth="1"/>
    <col min="778" max="778" width="14" style="2" customWidth="1"/>
    <col min="779" max="779" width="5.58203125" style="2" customWidth="1"/>
    <col min="780" max="1023" width="9" style="2"/>
    <col min="1024" max="1024" width="5" style="2" customWidth="1"/>
    <col min="1025" max="1025" width="6.6640625" style="2" customWidth="1"/>
    <col min="1026" max="1026" width="10.5" style="2" customWidth="1"/>
    <col min="1027" max="1028" width="10" style="2" customWidth="1"/>
    <col min="1029" max="1029" width="34.58203125" style="2" customWidth="1"/>
    <col min="1030" max="1030" width="19.1640625" style="2" bestFit="1" customWidth="1"/>
    <col min="1031" max="1031" width="13.1640625" style="2" customWidth="1"/>
    <col min="1032" max="1033" width="12.1640625" style="2" customWidth="1"/>
    <col min="1034" max="1034" width="14" style="2" customWidth="1"/>
    <col min="1035" max="1035" width="5.58203125" style="2" customWidth="1"/>
    <col min="1036" max="1279" width="9" style="2"/>
    <col min="1280" max="1280" width="5" style="2" customWidth="1"/>
    <col min="1281" max="1281" width="6.6640625" style="2" customWidth="1"/>
    <col min="1282" max="1282" width="10.5" style="2" customWidth="1"/>
    <col min="1283" max="1284" width="10" style="2" customWidth="1"/>
    <col min="1285" max="1285" width="34.58203125" style="2" customWidth="1"/>
    <col min="1286" max="1286" width="19.1640625" style="2" bestFit="1" customWidth="1"/>
    <col min="1287" max="1287" width="13.1640625" style="2" customWidth="1"/>
    <col min="1288" max="1289" width="12.1640625" style="2" customWidth="1"/>
    <col min="1290" max="1290" width="14" style="2" customWidth="1"/>
    <col min="1291" max="1291" width="5.58203125" style="2" customWidth="1"/>
    <col min="1292" max="1535" width="9" style="2"/>
    <col min="1536" max="1536" width="5" style="2" customWidth="1"/>
    <col min="1537" max="1537" width="6.6640625" style="2" customWidth="1"/>
    <col min="1538" max="1538" width="10.5" style="2" customWidth="1"/>
    <col min="1539" max="1540" width="10" style="2" customWidth="1"/>
    <col min="1541" max="1541" width="34.58203125" style="2" customWidth="1"/>
    <col min="1542" max="1542" width="19.1640625" style="2" bestFit="1" customWidth="1"/>
    <col min="1543" max="1543" width="13.1640625" style="2" customWidth="1"/>
    <col min="1544" max="1545" width="12.1640625" style="2" customWidth="1"/>
    <col min="1546" max="1546" width="14" style="2" customWidth="1"/>
    <col min="1547" max="1547" width="5.58203125" style="2" customWidth="1"/>
    <col min="1548" max="1791" width="9" style="2"/>
    <col min="1792" max="1792" width="5" style="2" customWidth="1"/>
    <col min="1793" max="1793" width="6.6640625" style="2" customWidth="1"/>
    <col min="1794" max="1794" width="10.5" style="2" customWidth="1"/>
    <col min="1795" max="1796" width="10" style="2" customWidth="1"/>
    <col min="1797" max="1797" width="34.58203125" style="2" customWidth="1"/>
    <col min="1798" max="1798" width="19.1640625" style="2" bestFit="1" customWidth="1"/>
    <col min="1799" max="1799" width="13.1640625" style="2" customWidth="1"/>
    <col min="1800" max="1801" width="12.1640625" style="2" customWidth="1"/>
    <col min="1802" max="1802" width="14" style="2" customWidth="1"/>
    <col min="1803" max="1803" width="5.58203125" style="2" customWidth="1"/>
    <col min="1804" max="2047" width="9" style="2"/>
    <col min="2048" max="2048" width="5" style="2" customWidth="1"/>
    <col min="2049" max="2049" width="6.6640625" style="2" customWidth="1"/>
    <col min="2050" max="2050" width="10.5" style="2" customWidth="1"/>
    <col min="2051" max="2052" width="10" style="2" customWidth="1"/>
    <col min="2053" max="2053" width="34.58203125" style="2" customWidth="1"/>
    <col min="2054" max="2054" width="19.1640625" style="2" bestFit="1" customWidth="1"/>
    <col min="2055" max="2055" width="13.1640625" style="2" customWidth="1"/>
    <col min="2056" max="2057" width="12.1640625" style="2" customWidth="1"/>
    <col min="2058" max="2058" width="14" style="2" customWidth="1"/>
    <col min="2059" max="2059" width="5.58203125" style="2" customWidth="1"/>
    <col min="2060" max="2303" width="9" style="2"/>
    <col min="2304" max="2304" width="5" style="2" customWidth="1"/>
    <col min="2305" max="2305" width="6.6640625" style="2" customWidth="1"/>
    <col min="2306" max="2306" width="10.5" style="2" customWidth="1"/>
    <col min="2307" max="2308" width="10" style="2" customWidth="1"/>
    <col min="2309" max="2309" width="34.58203125" style="2" customWidth="1"/>
    <col min="2310" max="2310" width="19.1640625" style="2" bestFit="1" customWidth="1"/>
    <col min="2311" max="2311" width="13.1640625" style="2" customWidth="1"/>
    <col min="2312" max="2313" width="12.1640625" style="2" customWidth="1"/>
    <col min="2314" max="2314" width="14" style="2" customWidth="1"/>
    <col min="2315" max="2315" width="5.58203125" style="2" customWidth="1"/>
    <col min="2316" max="2559" width="9" style="2"/>
    <col min="2560" max="2560" width="5" style="2" customWidth="1"/>
    <col min="2561" max="2561" width="6.6640625" style="2" customWidth="1"/>
    <col min="2562" max="2562" width="10.5" style="2" customWidth="1"/>
    <col min="2563" max="2564" width="10" style="2" customWidth="1"/>
    <col min="2565" max="2565" width="34.58203125" style="2" customWidth="1"/>
    <col min="2566" max="2566" width="19.1640625" style="2" bestFit="1" customWidth="1"/>
    <col min="2567" max="2567" width="13.1640625" style="2" customWidth="1"/>
    <col min="2568" max="2569" width="12.1640625" style="2" customWidth="1"/>
    <col min="2570" max="2570" width="14" style="2" customWidth="1"/>
    <col min="2571" max="2571" width="5.58203125" style="2" customWidth="1"/>
    <col min="2572" max="2815" width="9" style="2"/>
    <col min="2816" max="2816" width="5" style="2" customWidth="1"/>
    <col min="2817" max="2817" width="6.6640625" style="2" customWidth="1"/>
    <col min="2818" max="2818" width="10.5" style="2" customWidth="1"/>
    <col min="2819" max="2820" width="10" style="2" customWidth="1"/>
    <col min="2821" max="2821" width="34.58203125" style="2" customWidth="1"/>
    <col min="2822" max="2822" width="19.1640625" style="2" bestFit="1" customWidth="1"/>
    <col min="2823" max="2823" width="13.1640625" style="2" customWidth="1"/>
    <col min="2824" max="2825" width="12.1640625" style="2" customWidth="1"/>
    <col min="2826" max="2826" width="14" style="2" customWidth="1"/>
    <col min="2827" max="2827" width="5.58203125" style="2" customWidth="1"/>
    <col min="2828" max="3071" width="9" style="2"/>
    <col min="3072" max="3072" width="5" style="2" customWidth="1"/>
    <col min="3073" max="3073" width="6.6640625" style="2" customWidth="1"/>
    <col min="3074" max="3074" width="10.5" style="2" customWidth="1"/>
    <col min="3075" max="3076" width="10" style="2" customWidth="1"/>
    <col min="3077" max="3077" width="34.58203125" style="2" customWidth="1"/>
    <col min="3078" max="3078" width="19.1640625" style="2" bestFit="1" customWidth="1"/>
    <col min="3079" max="3079" width="13.1640625" style="2" customWidth="1"/>
    <col min="3080" max="3081" width="12.1640625" style="2" customWidth="1"/>
    <col min="3082" max="3082" width="14" style="2" customWidth="1"/>
    <col min="3083" max="3083" width="5.58203125" style="2" customWidth="1"/>
    <col min="3084" max="3327" width="9" style="2"/>
    <col min="3328" max="3328" width="5" style="2" customWidth="1"/>
    <col min="3329" max="3329" width="6.6640625" style="2" customWidth="1"/>
    <col min="3330" max="3330" width="10.5" style="2" customWidth="1"/>
    <col min="3331" max="3332" width="10" style="2" customWidth="1"/>
    <col min="3333" max="3333" width="34.58203125" style="2" customWidth="1"/>
    <col min="3334" max="3334" width="19.1640625" style="2" bestFit="1" customWidth="1"/>
    <col min="3335" max="3335" width="13.1640625" style="2" customWidth="1"/>
    <col min="3336" max="3337" width="12.1640625" style="2" customWidth="1"/>
    <col min="3338" max="3338" width="14" style="2" customWidth="1"/>
    <col min="3339" max="3339" width="5.58203125" style="2" customWidth="1"/>
    <col min="3340" max="3583" width="9" style="2"/>
    <col min="3584" max="3584" width="5" style="2" customWidth="1"/>
    <col min="3585" max="3585" width="6.6640625" style="2" customWidth="1"/>
    <col min="3586" max="3586" width="10.5" style="2" customWidth="1"/>
    <col min="3587" max="3588" width="10" style="2" customWidth="1"/>
    <col min="3589" max="3589" width="34.58203125" style="2" customWidth="1"/>
    <col min="3590" max="3590" width="19.1640625" style="2" bestFit="1" customWidth="1"/>
    <col min="3591" max="3591" width="13.1640625" style="2" customWidth="1"/>
    <col min="3592" max="3593" width="12.1640625" style="2" customWidth="1"/>
    <col min="3594" max="3594" width="14" style="2" customWidth="1"/>
    <col min="3595" max="3595" width="5.58203125" style="2" customWidth="1"/>
    <col min="3596" max="3839" width="9" style="2"/>
    <col min="3840" max="3840" width="5" style="2" customWidth="1"/>
    <col min="3841" max="3841" width="6.6640625" style="2" customWidth="1"/>
    <col min="3842" max="3842" width="10.5" style="2" customWidth="1"/>
    <col min="3843" max="3844" width="10" style="2" customWidth="1"/>
    <col min="3845" max="3845" width="34.58203125" style="2" customWidth="1"/>
    <col min="3846" max="3846" width="19.1640625" style="2" bestFit="1" customWidth="1"/>
    <col min="3847" max="3847" width="13.1640625" style="2" customWidth="1"/>
    <col min="3848" max="3849" width="12.1640625" style="2" customWidth="1"/>
    <col min="3850" max="3850" width="14" style="2" customWidth="1"/>
    <col min="3851" max="3851" width="5.58203125" style="2" customWidth="1"/>
    <col min="3852" max="4095" width="9" style="2"/>
    <col min="4096" max="4096" width="5" style="2" customWidth="1"/>
    <col min="4097" max="4097" width="6.6640625" style="2" customWidth="1"/>
    <col min="4098" max="4098" width="10.5" style="2" customWidth="1"/>
    <col min="4099" max="4100" width="10" style="2" customWidth="1"/>
    <col min="4101" max="4101" width="34.58203125" style="2" customWidth="1"/>
    <col min="4102" max="4102" width="19.1640625" style="2" bestFit="1" customWidth="1"/>
    <col min="4103" max="4103" width="13.1640625" style="2" customWidth="1"/>
    <col min="4104" max="4105" width="12.1640625" style="2" customWidth="1"/>
    <col min="4106" max="4106" width="14" style="2" customWidth="1"/>
    <col min="4107" max="4107" width="5.58203125" style="2" customWidth="1"/>
    <col min="4108" max="4351" width="9" style="2"/>
    <col min="4352" max="4352" width="5" style="2" customWidth="1"/>
    <col min="4353" max="4353" width="6.6640625" style="2" customWidth="1"/>
    <col min="4354" max="4354" width="10.5" style="2" customWidth="1"/>
    <col min="4355" max="4356" width="10" style="2" customWidth="1"/>
    <col min="4357" max="4357" width="34.58203125" style="2" customWidth="1"/>
    <col min="4358" max="4358" width="19.1640625" style="2" bestFit="1" customWidth="1"/>
    <col min="4359" max="4359" width="13.1640625" style="2" customWidth="1"/>
    <col min="4360" max="4361" width="12.1640625" style="2" customWidth="1"/>
    <col min="4362" max="4362" width="14" style="2" customWidth="1"/>
    <col min="4363" max="4363" width="5.58203125" style="2" customWidth="1"/>
    <col min="4364" max="4607" width="9" style="2"/>
    <col min="4608" max="4608" width="5" style="2" customWidth="1"/>
    <col min="4609" max="4609" width="6.6640625" style="2" customWidth="1"/>
    <col min="4610" max="4610" width="10.5" style="2" customWidth="1"/>
    <col min="4611" max="4612" width="10" style="2" customWidth="1"/>
    <col min="4613" max="4613" width="34.58203125" style="2" customWidth="1"/>
    <col min="4614" max="4614" width="19.1640625" style="2" bestFit="1" customWidth="1"/>
    <col min="4615" max="4615" width="13.1640625" style="2" customWidth="1"/>
    <col min="4616" max="4617" width="12.1640625" style="2" customWidth="1"/>
    <col min="4618" max="4618" width="14" style="2" customWidth="1"/>
    <col min="4619" max="4619" width="5.58203125" style="2" customWidth="1"/>
    <col min="4620" max="4863" width="9" style="2"/>
    <col min="4864" max="4864" width="5" style="2" customWidth="1"/>
    <col min="4865" max="4865" width="6.6640625" style="2" customWidth="1"/>
    <col min="4866" max="4866" width="10.5" style="2" customWidth="1"/>
    <col min="4867" max="4868" width="10" style="2" customWidth="1"/>
    <col min="4869" max="4869" width="34.58203125" style="2" customWidth="1"/>
    <col min="4870" max="4870" width="19.1640625" style="2" bestFit="1" customWidth="1"/>
    <col min="4871" max="4871" width="13.1640625" style="2" customWidth="1"/>
    <col min="4872" max="4873" width="12.1640625" style="2" customWidth="1"/>
    <col min="4874" max="4874" width="14" style="2" customWidth="1"/>
    <col min="4875" max="4875" width="5.58203125" style="2" customWidth="1"/>
    <col min="4876" max="5119" width="9" style="2"/>
    <col min="5120" max="5120" width="5" style="2" customWidth="1"/>
    <col min="5121" max="5121" width="6.6640625" style="2" customWidth="1"/>
    <col min="5122" max="5122" width="10.5" style="2" customWidth="1"/>
    <col min="5123" max="5124" width="10" style="2" customWidth="1"/>
    <col min="5125" max="5125" width="34.58203125" style="2" customWidth="1"/>
    <col min="5126" max="5126" width="19.1640625" style="2" bestFit="1" customWidth="1"/>
    <col min="5127" max="5127" width="13.1640625" style="2" customWidth="1"/>
    <col min="5128" max="5129" width="12.1640625" style="2" customWidth="1"/>
    <col min="5130" max="5130" width="14" style="2" customWidth="1"/>
    <col min="5131" max="5131" width="5.58203125" style="2" customWidth="1"/>
    <col min="5132" max="5375" width="9" style="2"/>
    <col min="5376" max="5376" width="5" style="2" customWidth="1"/>
    <col min="5377" max="5377" width="6.6640625" style="2" customWidth="1"/>
    <col min="5378" max="5378" width="10.5" style="2" customWidth="1"/>
    <col min="5379" max="5380" width="10" style="2" customWidth="1"/>
    <col min="5381" max="5381" width="34.58203125" style="2" customWidth="1"/>
    <col min="5382" max="5382" width="19.1640625" style="2" bestFit="1" customWidth="1"/>
    <col min="5383" max="5383" width="13.1640625" style="2" customWidth="1"/>
    <col min="5384" max="5385" width="12.1640625" style="2" customWidth="1"/>
    <col min="5386" max="5386" width="14" style="2" customWidth="1"/>
    <col min="5387" max="5387" width="5.58203125" style="2" customWidth="1"/>
    <col min="5388" max="5631" width="9" style="2"/>
    <col min="5632" max="5632" width="5" style="2" customWidth="1"/>
    <col min="5633" max="5633" width="6.6640625" style="2" customWidth="1"/>
    <col min="5634" max="5634" width="10.5" style="2" customWidth="1"/>
    <col min="5635" max="5636" width="10" style="2" customWidth="1"/>
    <col min="5637" max="5637" width="34.58203125" style="2" customWidth="1"/>
    <col min="5638" max="5638" width="19.1640625" style="2" bestFit="1" customWidth="1"/>
    <col min="5639" max="5639" width="13.1640625" style="2" customWidth="1"/>
    <col min="5640" max="5641" width="12.1640625" style="2" customWidth="1"/>
    <col min="5642" max="5642" width="14" style="2" customWidth="1"/>
    <col min="5643" max="5643" width="5.58203125" style="2" customWidth="1"/>
    <col min="5644" max="5887" width="9" style="2"/>
    <col min="5888" max="5888" width="5" style="2" customWidth="1"/>
    <col min="5889" max="5889" width="6.6640625" style="2" customWidth="1"/>
    <col min="5890" max="5890" width="10.5" style="2" customWidth="1"/>
    <col min="5891" max="5892" width="10" style="2" customWidth="1"/>
    <col min="5893" max="5893" width="34.58203125" style="2" customWidth="1"/>
    <col min="5894" max="5894" width="19.1640625" style="2" bestFit="1" customWidth="1"/>
    <col min="5895" max="5895" width="13.1640625" style="2" customWidth="1"/>
    <col min="5896" max="5897" width="12.1640625" style="2" customWidth="1"/>
    <col min="5898" max="5898" width="14" style="2" customWidth="1"/>
    <col min="5899" max="5899" width="5.58203125" style="2" customWidth="1"/>
    <col min="5900" max="6143" width="9" style="2"/>
    <col min="6144" max="6144" width="5" style="2" customWidth="1"/>
    <col min="6145" max="6145" width="6.6640625" style="2" customWidth="1"/>
    <col min="6146" max="6146" width="10.5" style="2" customWidth="1"/>
    <col min="6147" max="6148" width="10" style="2" customWidth="1"/>
    <col min="6149" max="6149" width="34.58203125" style="2" customWidth="1"/>
    <col min="6150" max="6150" width="19.1640625" style="2" bestFit="1" customWidth="1"/>
    <col min="6151" max="6151" width="13.1640625" style="2" customWidth="1"/>
    <col min="6152" max="6153" width="12.1640625" style="2" customWidth="1"/>
    <col min="6154" max="6154" width="14" style="2" customWidth="1"/>
    <col min="6155" max="6155" width="5.58203125" style="2" customWidth="1"/>
    <col min="6156" max="6399" width="9" style="2"/>
    <col min="6400" max="6400" width="5" style="2" customWidth="1"/>
    <col min="6401" max="6401" width="6.6640625" style="2" customWidth="1"/>
    <col min="6402" max="6402" width="10.5" style="2" customWidth="1"/>
    <col min="6403" max="6404" width="10" style="2" customWidth="1"/>
    <col min="6405" max="6405" width="34.58203125" style="2" customWidth="1"/>
    <col min="6406" max="6406" width="19.1640625" style="2" bestFit="1" customWidth="1"/>
    <col min="6407" max="6407" width="13.1640625" style="2" customWidth="1"/>
    <col min="6408" max="6409" width="12.1640625" style="2" customWidth="1"/>
    <col min="6410" max="6410" width="14" style="2" customWidth="1"/>
    <col min="6411" max="6411" width="5.58203125" style="2" customWidth="1"/>
    <col min="6412" max="6655" width="9" style="2"/>
    <col min="6656" max="6656" width="5" style="2" customWidth="1"/>
    <col min="6657" max="6657" width="6.6640625" style="2" customWidth="1"/>
    <col min="6658" max="6658" width="10.5" style="2" customWidth="1"/>
    <col min="6659" max="6660" width="10" style="2" customWidth="1"/>
    <col min="6661" max="6661" width="34.58203125" style="2" customWidth="1"/>
    <col min="6662" max="6662" width="19.1640625" style="2" bestFit="1" customWidth="1"/>
    <col min="6663" max="6663" width="13.1640625" style="2" customWidth="1"/>
    <col min="6664" max="6665" width="12.1640625" style="2" customWidth="1"/>
    <col min="6666" max="6666" width="14" style="2" customWidth="1"/>
    <col min="6667" max="6667" width="5.58203125" style="2" customWidth="1"/>
    <col min="6668" max="6911" width="9" style="2"/>
    <col min="6912" max="6912" width="5" style="2" customWidth="1"/>
    <col min="6913" max="6913" width="6.6640625" style="2" customWidth="1"/>
    <col min="6914" max="6914" width="10.5" style="2" customWidth="1"/>
    <col min="6915" max="6916" width="10" style="2" customWidth="1"/>
    <col min="6917" max="6917" width="34.58203125" style="2" customWidth="1"/>
    <col min="6918" max="6918" width="19.1640625" style="2" bestFit="1" customWidth="1"/>
    <col min="6919" max="6919" width="13.1640625" style="2" customWidth="1"/>
    <col min="6920" max="6921" width="12.1640625" style="2" customWidth="1"/>
    <col min="6922" max="6922" width="14" style="2" customWidth="1"/>
    <col min="6923" max="6923" width="5.58203125" style="2" customWidth="1"/>
    <col min="6924" max="7167" width="9" style="2"/>
    <col min="7168" max="7168" width="5" style="2" customWidth="1"/>
    <col min="7169" max="7169" width="6.6640625" style="2" customWidth="1"/>
    <col min="7170" max="7170" width="10.5" style="2" customWidth="1"/>
    <col min="7171" max="7172" width="10" style="2" customWidth="1"/>
    <col min="7173" max="7173" width="34.58203125" style="2" customWidth="1"/>
    <col min="7174" max="7174" width="19.1640625" style="2" bestFit="1" customWidth="1"/>
    <col min="7175" max="7175" width="13.1640625" style="2" customWidth="1"/>
    <col min="7176" max="7177" width="12.1640625" style="2" customWidth="1"/>
    <col min="7178" max="7178" width="14" style="2" customWidth="1"/>
    <col min="7179" max="7179" width="5.58203125" style="2" customWidth="1"/>
    <col min="7180" max="7423" width="9" style="2"/>
    <col min="7424" max="7424" width="5" style="2" customWidth="1"/>
    <col min="7425" max="7425" width="6.6640625" style="2" customWidth="1"/>
    <col min="7426" max="7426" width="10.5" style="2" customWidth="1"/>
    <col min="7427" max="7428" width="10" style="2" customWidth="1"/>
    <col min="7429" max="7429" width="34.58203125" style="2" customWidth="1"/>
    <col min="7430" max="7430" width="19.1640625" style="2" bestFit="1" customWidth="1"/>
    <col min="7431" max="7431" width="13.1640625" style="2" customWidth="1"/>
    <col min="7432" max="7433" width="12.1640625" style="2" customWidth="1"/>
    <col min="7434" max="7434" width="14" style="2" customWidth="1"/>
    <col min="7435" max="7435" width="5.58203125" style="2" customWidth="1"/>
    <col min="7436" max="7679" width="9" style="2"/>
    <col min="7680" max="7680" width="5" style="2" customWidth="1"/>
    <col min="7681" max="7681" width="6.6640625" style="2" customWidth="1"/>
    <col min="7682" max="7682" width="10.5" style="2" customWidth="1"/>
    <col min="7683" max="7684" width="10" style="2" customWidth="1"/>
    <col min="7685" max="7685" width="34.58203125" style="2" customWidth="1"/>
    <col min="7686" max="7686" width="19.1640625" style="2" bestFit="1" customWidth="1"/>
    <col min="7687" max="7687" width="13.1640625" style="2" customWidth="1"/>
    <col min="7688" max="7689" width="12.1640625" style="2" customWidth="1"/>
    <col min="7690" max="7690" width="14" style="2" customWidth="1"/>
    <col min="7691" max="7691" width="5.58203125" style="2" customWidth="1"/>
    <col min="7692" max="7935" width="9" style="2"/>
    <col min="7936" max="7936" width="5" style="2" customWidth="1"/>
    <col min="7937" max="7937" width="6.6640625" style="2" customWidth="1"/>
    <col min="7938" max="7938" width="10.5" style="2" customWidth="1"/>
    <col min="7939" max="7940" width="10" style="2" customWidth="1"/>
    <col min="7941" max="7941" width="34.58203125" style="2" customWidth="1"/>
    <col min="7942" max="7942" width="19.1640625" style="2" bestFit="1" customWidth="1"/>
    <col min="7943" max="7943" width="13.1640625" style="2" customWidth="1"/>
    <col min="7944" max="7945" width="12.1640625" style="2" customWidth="1"/>
    <col min="7946" max="7946" width="14" style="2" customWidth="1"/>
    <col min="7947" max="7947" width="5.58203125" style="2" customWidth="1"/>
    <col min="7948" max="8191" width="9" style="2"/>
    <col min="8192" max="8192" width="5" style="2" customWidth="1"/>
    <col min="8193" max="8193" width="6.6640625" style="2" customWidth="1"/>
    <col min="8194" max="8194" width="10.5" style="2" customWidth="1"/>
    <col min="8195" max="8196" width="10" style="2" customWidth="1"/>
    <col min="8197" max="8197" width="34.58203125" style="2" customWidth="1"/>
    <col min="8198" max="8198" width="19.1640625" style="2" bestFit="1" customWidth="1"/>
    <col min="8199" max="8199" width="13.1640625" style="2" customWidth="1"/>
    <col min="8200" max="8201" width="12.1640625" style="2" customWidth="1"/>
    <col min="8202" max="8202" width="14" style="2" customWidth="1"/>
    <col min="8203" max="8203" width="5.58203125" style="2" customWidth="1"/>
    <col min="8204" max="8447" width="9" style="2"/>
    <col min="8448" max="8448" width="5" style="2" customWidth="1"/>
    <col min="8449" max="8449" width="6.6640625" style="2" customWidth="1"/>
    <col min="8450" max="8450" width="10.5" style="2" customWidth="1"/>
    <col min="8451" max="8452" width="10" style="2" customWidth="1"/>
    <col min="8453" max="8453" width="34.58203125" style="2" customWidth="1"/>
    <col min="8454" max="8454" width="19.1640625" style="2" bestFit="1" customWidth="1"/>
    <col min="8455" max="8455" width="13.1640625" style="2" customWidth="1"/>
    <col min="8456" max="8457" width="12.1640625" style="2" customWidth="1"/>
    <col min="8458" max="8458" width="14" style="2" customWidth="1"/>
    <col min="8459" max="8459" width="5.58203125" style="2" customWidth="1"/>
    <col min="8460" max="8703" width="9" style="2"/>
    <col min="8704" max="8704" width="5" style="2" customWidth="1"/>
    <col min="8705" max="8705" width="6.6640625" style="2" customWidth="1"/>
    <col min="8706" max="8706" width="10.5" style="2" customWidth="1"/>
    <col min="8707" max="8708" width="10" style="2" customWidth="1"/>
    <col min="8709" max="8709" width="34.58203125" style="2" customWidth="1"/>
    <col min="8710" max="8710" width="19.1640625" style="2" bestFit="1" customWidth="1"/>
    <col min="8711" max="8711" width="13.1640625" style="2" customWidth="1"/>
    <col min="8712" max="8713" width="12.1640625" style="2" customWidth="1"/>
    <col min="8714" max="8714" width="14" style="2" customWidth="1"/>
    <col min="8715" max="8715" width="5.58203125" style="2" customWidth="1"/>
    <col min="8716" max="8959" width="9" style="2"/>
    <col min="8960" max="8960" width="5" style="2" customWidth="1"/>
    <col min="8961" max="8961" width="6.6640625" style="2" customWidth="1"/>
    <col min="8962" max="8962" width="10.5" style="2" customWidth="1"/>
    <col min="8963" max="8964" width="10" style="2" customWidth="1"/>
    <col min="8965" max="8965" width="34.58203125" style="2" customWidth="1"/>
    <col min="8966" max="8966" width="19.1640625" style="2" bestFit="1" customWidth="1"/>
    <col min="8967" max="8967" width="13.1640625" style="2" customWidth="1"/>
    <col min="8968" max="8969" width="12.1640625" style="2" customWidth="1"/>
    <col min="8970" max="8970" width="14" style="2" customWidth="1"/>
    <col min="8971" max="8971" width="5.58203125" style="2" customWidth="1"/>
    <col min="8972" max="9215" width="9" style="2"/>
    <col min="9216" max="9216" width="5" style="2" customWidth="1"/>
    <col min="9217" max="9217" width="6.6640625" style="2" customWidth="1"/>
    <col min="9218" max="9218" width="10.5" style="2" customWidth="1"/>
    <col min="9219" max="9220" width="10" style="2" customWidth="1"/>
    <col min="9221" max="9221" width="34.58203125" style="2" customWidth="1"/>
    <col min="9222" max="9222" width="19.1640625" style="2" bestFit="1" customWidth="1"/>
    <col min="9223" max="9223" width="13.1640625" style="2" customWidth="1"/>
    <col min="9224" max="9225" width="12.1640625" style="2" customWidth="1"/>
    <col min="9226" max="9226" width="14" style="2" customWidth="1"/>
    <col min="9227" max="9227" width="5.58203125" style="2" customWidth="1"/>
    <col min="9228" max="9471" width="9" style="2"/>
    <col min="9472" max="9472" width="5" style="2" customWidth="1"/>
    <col min="9473" max="9473" width="6.6640625" style="2" customWidth="1"/>
    <col min="9474" max="9474" width="10.5" style="2" customWidth="1"/>
    <col min="9475" max="9476" width="10" style="2" customWidth="1"/>
    <col min="9477" max="9477" width="34.58203125" style="2" customWidth="1"/>
    <col min="9478" max="9478" width="19.1640625" style="2" bestFit="1" customWidth="1"/>
    <col min="9479" max="9479" width="13.1640625" style="2" customWidth="1"/>
    <col min="9480" max="9481" width="12.1640625" style="2" customWidth="1"/>
    <col min="9482" max="9482" width="14" style="2" customWidth="1"/>
    <col min="9483" max="9483" width="5.58203125" style="2" customWidth="1"/>
    <col min="9484" max="9727" width="9" style="2"/>
    <col min="9728" max="9728" width="5" style="2" customWidth="1"/>
    <col min="9729" max="9729" width="6.6640625" style="2" customWidth="1"/>
    <col min="9730" max="9730" width="10.5" style="2" customWidth="1"/>
    <col min="9731" max="9732" width="10" style="2" customWidth="1"/>
    <col min="9733" max="9733" width="34.58203125" style="2" customWidth="1"/>
    <col min="9734" max="9734" width="19.1640625" style="2" bestFit="1" customWidth="1"/>
    <col min="9735" max="9735" width="13.1640625" style="2" customWidth="1"/>
    <col min="9736" max="9737" width="12.1640625" style="2" customWidth="1"/>
    <col min="9738" max="9738" width="14" style="2" customWidth="1"/>
    <col min="9739" max="9739" width="5.58203125" style="2" customWidth="1"/>
    <col min="9740" max="9983" width="9" style="2"/>
    <col min="9984" max="9984" width="5" style="2" customWidth="1"/>
    <col min="9985" max="9985" width="6.6640625" style="2" customWidth="1"/>
    <col min="9986" max="9986" width="10.5" style="2" customWidth="1"/>
    <col min="9987" max="9988" width="10" style="2" customWidth="1"/>
    <col min="9989" max="9989" width="34.58203125" style="2" customWidth="1"/>
    <col min="9990" max="9990" width="19.1640625" style="2" bestFit="1" customWidth="1"/>
    <col min="9991" max="9991" width="13.1640625" style="2" customWidth="1"/>
    <col min="9992" max="9993" width="12.1640625" style="2" customWidth="1"/>
    <col min="9994" max="9994" width="14" style="2" customWidth="1"/>
    <col min="9995" max="9995" width="5.58203125" style="2" customWidth="1"/>
    <col min="9996" max="10239" width="9" style="2"/>
    <col min="10240" max="10240" width="5" style="2" customWidth="1"/>
    <col min="10241" max="10241" width="6.6640625" style="2" customWidth="1"/>
    <col min="10242" max="10242" width="10.5" style="2" customWidth="1"/>
    <col min="10243" max="10244" width="10" style="2" customWidth="1"/>
    <col min="10245" max="10245" width="34.58203125" style="2" customWidth="1"/>
    <col min="10246" max="10246" width="19.1640625" style="2" bestFit="1" customWidth="1"/>
    <col min="10247" max="10247" width="13.1640625" style="2" customWidth="1"/>
    <col min="10248" max="10249" width="12.1640625" style="2" customWidth="1"/>
    <col min="10250" max="10250" width="14" style="2" customWidth="1"/>
    <col min="10251" max="10251" width="5.58203125" style="2" customWidth="1"/>
    <col min="10252" max="10495" width="9" style="2"/>
    <col min="10496" max="10496" width="5" style="2" customWidth="1"/>
    <col min="10497" max="10497" width="6.6640625" style="2" customWidth="1"/>
    <col min="10498" max="10498" width="10.5" style="2" customWidth="1"/>
    <col min="10499" max="10500" width="10" style="2" customWidth="1"/>
    <col min="10501" max="10501" width="34.58203125" style="2" customWidth="1"/>
    <col min="10502" max="10502" width="19.1640625" style="2" bestFit="1" customWidth="1"/>
    <col min="10503" max="10503" width="13.1640625" style="2" customWidth="1"/>
    <col min="10504" max="10505" width="12.1640625" style="2" customWidth="1"/>
    <col min="10506" max="10506" width="14" style="2" customWidth="1"/>
    <col min="10507" max="10507" width="5.58203125" style="2" customWidth="1"/>
    <col min="10508" max="10751" width="9" style="2"/>
    <col min="10752" max="10752" width="5" style="2" customWidth="1"/>
    <col min="10753" max="10753" width="6.6640625" style="2" customWidth="1"/>
    <col min="10754" max="10754" width="10.5" style="2" customWidth="1"/>
    <col min="10755" max="10756" width="10" style="2" customWidth="1"/>
    <col min="10757" max="10757" width="34.58203125" style="2" customWidth="1"/>
    <col min="10758" max="10758" width="19.1640625" style="2" bestFit="1" customWidth="1"/>
    <col min="10759" max="10759" width="13.1640625" style="2" customWidth="1"/>
    <col min="10760" max="10761" width="12.1640625" style="2" customWidth="1"/>
    <col min="10762" max="10762" width="14" style="2" customWidth="1"/>
    <col min="10763" max="10763" width="5.58203125" style="2" customWidth="1"/>
    <col min="10764" max="11007" width="9" style="2"/>
    <col min="11008" max="11008" width="5" style="2" customWidth="1"/>
    <col min="11009" max="11009" width="6.6640625" style="2" customWidth="1"/>
    <col min="11010" max="11010" width="10.5" style="2" customWidth="1"/>
    <col min="11011" max="11012" width="10" style="2" customWidth="1"/>
    <col min="11013" max="11013" width="34.58203125" style="2" customWidth="1"/>
    <col min="11014" max="11014" width="19.1640625" style="2" bestFit="1" customWidth="1"/>
    <col min="11015" max="11015" width="13.1640625" style="2" customWidth="1"/>
    <col min="11016" max="11017" width="12.1640625" style="2" customWidth="1"/>
    <col min="11018" max="11018" width="14" style="2" customWidth="1"/>
    <col min="11019" max="11019" width="5.58203125" style="2" customWidth="1"/>
    <col min="11020" max="11263" width="9" style="2"/>
    <col min="11264" max="11264" width="5" style="2" customWidth="1"/>
    <col min="11265" max="11265" width="6.6640625" style="2" customWidth="1"/>
    <col min="11266" max="11266" width="10.5" style="2" customWidth="1"/>
    <col min="11267" max="11268" width="10" style="2" customWidth="1"/>
    <col min="11269" max="11269" width="34.58203125" style="2" customWidth="1"/>
    <col min="11270" max="11270" width="19.1640625" style="2" bestFit="1" customWidth="1"/>
    <col min="11271" max="11271" width="13.1640625" style="2" customWidth="1"/>
    <col min="11272" max="11273" width="12.1640625" style="2" customWidth="1"/>
    <col min="11274" max="11274" width="14" style="2" customWidth="1"/>
    <col min="11275" max="11275" width="5.58203125" style="2" customWidth="1"/>
    <col min="11276" max="11519" width="9" style="2"/>
    <col min="11520" max="11520" width="5" style="2" customWidth="1"/>
    <col min="11521" max="11521" width="6.6640625" style="2" customWidth="1"/>
    <col min="11522" max="11522" width="10.5" style="2" customWidth="1"/>
    <col min="11523" max="11524" width="10" style="2" customWidth="1"/>
    <col min="11525" max="11525" width="34.58203125" style="2" customWidth="1"/>
    <col min="11526" max="11526" width="19.1640625" style="2" bestFit="1" customWidth="1"/>
    <col min="11527" max="11527" width="13.1640625" style="2" customWidth="1"/>
    <col min="11528" max="11529" width="12.1640625" style="2" customWidth="1"/>
    <col min="11530" max="11530" width="14" style="2" customWidth="1"/>
    <col min="11531" max="11531" width="5.58203125" style="2" customWidth="1"/>
    <col min="11532" max="11775" width="9" style="2"/>
    <col min="11776" max="11776" width="5" style="2" customWidth="1"/>
    <col min="11777" max="11777" width="6.6640625" style="2" customWidth="1"/>
    <col min="11778" max="11778" width="10.5" style="2" customWidth="1"/>
    <col min="11779" max="11780" width="10" style="2" customWidth="1"/>
    <col min="11781" max="11781" width="34.58203125" style="2" customWidth="1"/>
    <col min="11782" max="11782" width="19.1640625" style="2" bestFit="1" customWidth="1"/>
    <col min="11783" max="11783" width="13.1640625" style="2" customWidth="1"/>
    <col min="11784" max="11785" width="12.1640625" style="2" customWidth="1"/>
    <col min="11786" max="11786" width="14" style="2" customWidth="1"/>
    <col min="11787" max="11787" width="5.58203125" style="2" customWidth="1"/>
    <col min="11788" max="12031" width="9" style="2"/>
    <col min="12032" max="12032" width="5" style="2" customWidth="1"/>
    <col min="12033" max="12033" width="6.6640625" style="2" customWidth="1"/>
    <col min="12034" max="12034" width="10.5" style="2" customWidth="1"/>
    <col min="12035" max="12036" width="10" style="2" customWidth="1"/>
    <col min="12037" max="12037" width="34.58203125" style="2" customWidth="1"/>
    <col min="12038" max="12038" width="19.1640625" style="2" bestFit="1" customWidth="1"/>
    <col min="12039" max="12039" width="13.1640625" style="2" customWidth="1"/>
    <col min="12040" max="12041" width="12.1640625" style="2" customWidth="1"/>
    <col min="12042" max="12042" width="14" style="2" customWidth="1"/>
    <col min="12043" max="12043" width="5.58203125" style="2" customWidth="1"/>
    <col min="12044" max="12287" width="9" style="2"/>
    <col min="12288" max="12288" width="5" style="2" customWidth="1"/>
    <col min="12289" max="12289" width="6.6640625" style="2" customWidth="1"/>
    <col min="12290" max="12290" width="10.5" style="2" customWidth="1"/>
    <col min="12291" max="12292" width="10" style="2" customWidth="1"/>
    <col min="12293" max="12293" width="34.58203125" style="2" customWidth="1"/>
    <col min="12294" max="12294" width="19.1640625" style="2" bestFit="1" customWidth="1"/>
    <col min="12295" max="12295" width="13.1640625" style="2" customWidth="1"/>
    <col min="12296" max="12297" width="12.1640625" style="2" customWidth="1"/>
    <col min="12298" max="12298" width="14" style="2" customWidth="1"/>
    <col min="12299" max="12299" width="5.58203125" style="2" customWidth="1"/>
    <col min="12300" max="12543" width="9" style="2"/>
    <col min="12544" max="12544" width="5" style="2" customWidth="1"/>
    <col min="12545" max="12545" width="6.6640625" style="2" customWidth="1"/>
    <col min="12546" max="12546" width="10.5" style="2" customWidth="1"/>
    <col min="12547" max="12548" width="10" style="2" customWidth="1"/>
    <col min="12549" max="12549" width="34.58203125" style="2" customWidth="1"/>
    <col min="12550" max="12550" width="19.1640625" style="2" bestFit="1" customWidth="1"/>
    <col min="12551" max="12551" width="13.1640625" style="2" customWidth="1"/>
    <col min="12552" max="12553" width="12.1640625" style="2" customWidth="1"/>
    <col min="12554" max="12554" width="14" style="2" customWidth="1"/>
    <col min="12555" max="12555" width="5.58203125" style="2" customWidth="1"/>
    <col min="12556" max="12799" width="9" style="2"/>
    <col min="12800" max="12800" width="5" style="2" customWidth="1"/>
    <col min="12801" max="12801" width="6.6640625" style="2" customWidth="1"/>
    <col min="12802" max="12802" width="10.5" style="2" customWidth="1"/>
    <col min="12803" max="12804" width="10" style="2" customWidth="1"/>
    <col min="12805" max="12805" width="34.58203125" style="2" customWidth="1"/>
    <col min="12806" max="12806" width="19.1640625" style="2" bestFit="1" customWidth="1"/>
    <col min="12807" max="12807" width="13.1640625" style="2" customWidth="1"/>
    <col min="12808" max="12809" width="12.1640625" style="2" customWidth="1"/>
    <col min="12810" max="12810" width="14" style="2" customWidth="1"/>
    <col min="12811" max="12811" width="5.58203125" style="2" customWidth="1"/>
    <col min="12812" max="13055" width="9" style="2"/>
    <col min="13056" max="13056" width="5" style="2" customWidth="1"/>
    <col min="13057" max="13057" width="6.6640625" style="2" customWidth="1"/>
    <col min="13058" max="13058" width="10.5" style="2" customWidth="1"/>
    <col min="13059" max="13060" width="10" style="2" customWidth="1"/>
    <col min="13061" max="13061" width="34.58203125" style="2" customWidth="1"/>
    <col min="13062" max="13062" width="19.1640625" style="2" bestFit="1" customWidth="1"/>
    <col min="13063" max="13063" width="13.1640625" style="2" customWidth="1"/>
    <col min="13064" max="13065" width="12.1640625" style="2" customWidth="1"/>
    <col min="13066" max="13066" width="14" style="2" customWidth="1"/>
    <col min="13067" max="13067" width="5.58203125" style="2" customWidth="1"/>
    <col min="13068" max="13311" width="9" style="2"/>
    <col min="13312" max="13312" width="5" style="2" customWidth="1"/>
    <col min="13313" max="13313" width="6.6640625" style="2" customWidth="1"/>
    <col min="13314" max="13314" width="10.5" style="2" customWidth="1"/>
    <col min="13315" max="13316" width="10" style="2" customWidth="1"/>
    <col min="13317" max="13317" width="34.58203125" style="2" customWidth="1"/>
    <col min="13318" max="13318" width="19.1640625" style="2" bestFit="1" customWidth="1"/>
    <col min="13319" max="13319" width="13.1640625" style="2" customWidth="1"/>
    <col min="13320" max="13321" width="12.1640625" style="2" customWidth="1"/>
    <col min="13322" max="13322" width="14" style="2" customWidth="1"/>
    <col min="13323" max="13323" width="5.58203125" style="2" customWidth="1"/>
    <col min="13324" max="13567" width="9" style="2"/>
    <col min="13568" max="13568" width="5" style="2" customWidth="1"/>
    <col min="13569" max="13569" width="6.6640625" style="2" customWidth="1"/>
    <col min="13570" max="13570" width="10.5" style="2" customWidth="1"/>
    <col min="13571" max="13572" width="10" style="2" customWidth="1"/>
    <col min="13573" max="13573" width="34.58203125" style="2" customWidth="1"/>
    <col min="13574" max="13574" width="19.1640625" style="2" bestFit="1" customWidth="1"/>
    <col min="13575" max="13575" width="13.1640625" style="2" customWidth="1"/>
    <col min="13576" max="13577" width="12.1640625" style="2" customWidth="1"/>
    <col min="13578" max="13578" width="14" style="2" customWidth="1"/>
    <col min="13579" max="13579" width="5.58203125" style="2" customWidth="1"/>
    <col min="13580" max="13823" width="9" style="2"/>
    <col min="13824" max="13824" width="5" style="2" customWidth="1"/>
    <col min="13825" max="13825" width="6.6640625" style="2" customWidth="1"/>
    <col min="13826" max="13826" width="10.5" style="2" customWidth="1"/>
    <col min="13827" max="13828" width="10" style="2" customWidth="1"/>
    <col min="13829" max="13829" width="34.58203125" style="2" customWidth="1"/>
    <col min="13830" max="13830" width="19.1640625" style="2" bestFit="1" customWidth="1"/>
    <col min="13831" max="13831" width="13.1640625" style="2" customWidth="1"/>
    <col min="13832" max="13833" width="12.1640625" style="2" customWidth="1"/>
    <col min="13834" max="13834" width="14" style="2" customWidth="1"/>
    <col min="13835" max="13835" width="5.58203125" style="2" customWidth="1"/>
    <col min="13836" max="14079" width="9" style="2"/>
    <col min="14080" max="14080" width="5" style="2" customWidth="1"/>
    <col min="14081" max="14081" width="6.6640625" style="2" customWidth="1"/>
    <col min="14082" max="14082" width="10.5" style="2" customWidth="1"/>
    <col min="14083" max="14084" width="10" style="2" customWidth="1"/>
    <col min="14085" max="14085" width="34.58203125" style="2" customWidth="1"/>
    <col min="14086" max="14086" width="19.1640625" style="2" bestFit="1" customWidth="1"/>
    <col min="14087" max="14087" width="13.1640625" style="2" customWidth="1"/>
    <col min="14088" max="14089" width="12.1640625" style="2" customWidth="1"/>
    <col min="14090" max="14090" width="14" style="2" customWidth="1"/>
    <col min="14091" max="14091" width="5.58203125" style="2" customWidth="1"/>
    <col min="14092" max="14335" width="9" style="2"/>
    <col min="14336" max="14336" width="5" style="2" customWidth="1"/>
    <col min="14337" max="14337" width="6.6640625" style="2" customWidth="1"/>
    <col min="14338" max="14338" width="10.5" style="2" customWidth="1"/>
    <col min="14339" max="14340" width="10" style="2" customWidth="1"/>
    <col min="14341" max="14341" width="34.58203125" style="2" customWidth="1"/>
    <col min="14342" max="14342" width="19.1640625" style="2" bestFit="1" customWidth="1"/>
    <col min="14343" max="14343" width="13.1640625" style="2" customWidth="1"/>
    <col min="14344" max="14345" width="12.1640625" style="2" customWidth="1"/>
    <col min="14346" max="14346" width="14" style="2" customWidth="1"/>
    <col min="14347" max="14347" width="5.58203125" style="2" customWidth="1"/>
    <col min="14348" max="14591" width="9" style="2"/>
    <col min="14592" max="14592" width="5" style="2" customWidth="1"/>
    <col min="14593" max="14593" width="6.6640625" style="2" customWidth="1"/>
    <col min="14594" max="14594" width="10.5" style="2" customWidth="1"/>
    <col min="14595" max="14596" width="10" style="2" customWidth="1"/>
    <col min="14597" max="14597" width="34.58203125" style="2" customWidth="1"/>
    <col min="14598" max="14598" width="19.1640625" style="2" bestFit="1" customWidth="1"/>
    <col min="14599" max="14599" width="13.1640625" style="2" customWidth="1"/>
    <col min="14600" max="14601" width="12.1640625" style="2" customWidth="1"/>
    <col min="14602" max="14602" width="14" style="2" customWidth="1"/>
    <col min="14603" max="14603" width="5.58203125" style="2" customWidth="1"/>
    <col min="14604" max="14847" width="9" style="2"/>
    <col min="14848" max="14848" width="5" style="2" customWidth="1"/>
    <col min="14849" max="14849" width="6.6640625" style="2" customWidth="1"/>
    <col min="14850" max="14850" width="10.5" style="2" customWidth="1"/>
    <col min="14851" max="14852" width="10" style="2" customWidth="1"/>
    <col min="14853" max="14853" width="34.58203125" style="2" customWidth="1"/>
    <col min="14854" max="14854" width="19.1640625" style="2" bestFit="1" customWidth="1"/>
    <col min="14855" max="14855" width="13.1640625" style="2" customWidth="1"/>
    <col min="14856" max="14857" width="12.1640625" style="2" customWidth="1"/>
    <col min="14858" max="14858" width="14" style="2" customWidth="1"/>
    <col min="14859" max="14859" width="5.58203125" style="2" customWidth="1"/>
    <col min="14860" max="15103" width="9" style="2"/>
    <col min="15104" max="15104" width="5" style="2" customWidth="1"/>
    <col min="15105" max="15105" width="6.6640625" style="2" customWidth="1"/>
    <col min="15106" max="15106" width="10.5" style="2" customWidth="1"/>
    <col min="15107" max="15108" width="10" style="2" customWidth="1"/>
    <col min="15109" max="15109" width="34.58203125" style="2" customWidth="1"/>
    <col min="15110" max="15110" width="19.1640625" style="2" bestFit="1" customWidth="1"/>
    <col min="15111" max="15111" width="13.1640625" style="2" customWidth="1"/>
    <col min="15112" max="15113" width="12.1640625" style="2" customWidth="1"/>
    <col min="15114" max="15114" width="14" style="2" customWidth="1"/>
    <col min="15115" max="15115" width="5.58203125" style="2" customWidth="1"/>
    <col min="15116" max="15359" width="9" style="2"/>
    <col min="15360" max="15360" width="5" style="2" customWidth="1"/>
    <col min="15361" max="15361" width="6.6640625" style="2" customWidth="1"/>
    <col min="15362" max="15362" width="10.5" style="2" customWidth="1"/>
    <col min="15363" max="15364" width="10" style="2" customWidth="1"/>
    <col min="15365" max="15365" width="34.58203125" style="2" customWidth="1"/>
    <col min="15366" max="15366" width="19.1640625" style="2" bestFit="1" customWidth="1"/>
    <col min="15367" max="15367" width="13.1640625" style="2" customWidth="1"/>
    <col min="15368" max="15369" width="12.1640625" style="2" customWidth="1"/>
    <col min="15370" max="15370" width="14" style="2" customWidth="1"/>
    <col min="15371" max="15371" width="5.58203125" style="2" customWidth="1"/>
    <col min="15372" max="15615" width="9" style="2"/>
    <col min="15616" max="15616" width="5" style="2" customWidth="1"/>
    <col min="15617" max="15617" width="6.6640625" style="2" customWidth="1"/>
    <col min="15618" max="15618" width="10.5" style="2" customWidth="1"/>
    <col min="15619" max="15620" width="10" style="2" customWidth="1"/>
    <col min="15621" max="15621" width="34.58203125" style="2" customWidth="1"/>
    <col min="15622" max="15622" width="19.1640625" style="2" bestFit="1" customWidth="1"/>
    <col min="15623" max="15623" width="13.1640625" style="2" customWidth="1"/>
    <col min="15624" max="15625" width="12.1640625" style="2" customWidth="1"/>
    <col min="15626" max="15626" width="14" style="2" customWidth="1"/>
    <col min="15627" max="15627" width="5.58203125" style="2" customWidth="1"/>
    <col min="15628" max="15871" width="9" style="2"/>
    <col min="15872" max="15872" width="5" style="2" customWidth="1"/>
    <col min="15873" max="15873" width="6.6640625" style="2" customWidth="1"/>
    <col min="15874" max="15874" width="10.5" style="2" customWidth="1"/>
    <col min="15875" max="15876" width="10" style="2" customWidth="1"/>
    <col min="15877" max="15877" width="34.58203125" style="2" customWidth="1"/>
    <col min="15878" max="15878" width="19.1640625" style="2" bestFit="1" customWidth="1"/>
    <col min="15879" max="15879" width="13.1640625" style="2" customWidth="1"/>
    <col min="15880" max="15881" width="12.1640625" style="2" customWidth="1"/>
    <col min="15882" max="15882" width="14" style="2" customWidth="1"/>
    <col min="15883" max="15883" width="5.58203125" style="2" customWidth="1"/>
    <col min="15884" max="16127" width="9" style="2"/>
    <col min="16128" max="16128" width="5" style="2" customWidth="1"/>
    <col min="16129" max="16129" width="6.6640625" style="2" customWidth="1"/>
    <col min="16130" max="16130" width="10.5" style="2" customWidth="1"/>
    <col min="16131" max="16132" width="10" style="2" customWidth="1"/>
    <col min="16133" max="16133" width="34.58203125" style="2" customWidth="1"/>
    <col min="16134" max="16134" width="19.1640625" style="2" bestFit="1" customWidth="1"/>
    <col min="16135" max="16135" width="13.1640625" style="2" customWidth="1"/>
    <col min="16136" max="16137" width="12.1640625" style="2" customWidth="1"/>
    <col min="16138" max="16138" width="14" style="2" customWidth="1"/>
    <col min="16139" max="16139" width="5.58203125" style="2" customWidth="1"/>
    <col min="16140" max="16384" width="9" style="2"/>
  </cols>
  <sheetData>
    <row r="1" spans="1:11" s="6" customFormat="1" ht="21" customHeight="1">
      <c r="A1" s="98" t="s">
        <v>58</v>
      </c>
      <c r="B1" s="47"/>
      <c r="C1" s="2"/>
      <c r="D1" s="2"/>
      <c r="E1" s="744"/>
      <c r="F1" s="2"/>
      <c r="G1" s="2"/>
      <c r="H1" s="2"/>
      <c r="I1" s="2"/>
      <c r="J1" s="2"/>
      <c r="K1" s="2"/>
    </row>
    <row r="2" spans="1:11" s="6" customFormat="1" ht="21" customHeight="1">
      <c r="A2" s="47" t="s">
        <v>71</v>
      </c>
      <c r="B2" s="47"/>
      <c r="C2" s="2"/>
      <c r="D2" s="2"/>
      <c r="E2" s="745" t="s">
        <v>226</v>
      </c>
      <c r="F2" s="2"/>
      <c r="G2" s="2"/>
      <c r="H2" s="2"/>
      <c r="I2" s="2"/>
      <c r="J2" s="2"/>
      <c r="K2" s="2"/>
    </row>
    <row r="3" spans="1:11" s="377" customFormat="1">
      <c r="A3" s="836" t="s">
        <v>0</v>
      </c>
      <c r="B3" s="833" t="s">
        <v>9</v>
      </c>
      <c r="C3" s="838" t="s">
        <v>10</v>
      </c>
      <c r="D3" s="838" t="s">
        <v>11</v>
      </c>
      <c r="E3" s="839" t="s">
        <v>12</v>
      </c>
      <c r="F3" s="840" t="s">
        <v>13</v>
      </c>
      <c r="G3" s="836" t="s">
        <v>14</v>
      </c>
      <c r="H3" s="836" t="s">
        <v>15</v>
      </c>
      <c r="I3" s="842" t="s">
        <v>30</v>
      </c>
      <c r="J3" s="834" t="s">
        <v>31</v>
      </c>
      <c r="K3" s="833" t="s">
        <v>6</v>
      </c>
    </row>
    <row r="4" spans="1:11" s="378" customFormat="1" ht="27.75" customHeight="1">
      <c r="A4" s="837"/>
      <c r="B4" s="833"/>
      <c r="C4" s="838"/>
      <c r="D4" s="838"/>
      <c r="E4" s="839"/>
      <c r="F4" s="841"/>
      <c r="G4" s="837"/>
      <c r="H4" s="837"/>
      <c r="I4" s="842"/>
      <c r="J4" s="835"/>
      <c r="K4" s="833"/>
    </row>
    <row r="5" spans="1:11" s="9" customFormat="1" ht="18" customHeight="1">
      <c r="A5" s="34">
        <v>1</v>
      </c>
      <c r="B5" s="104" t="s">
        <v>220</v>
      </c>
      <c r="C5" s="107" t="s">
        <v>195</v>
      </c>
      <c r="D5" s="103" t="s">
        <v>234</v>
      </c>
      <c r="E5" s="746" t="s">
        <v>52</v>
      </c>
      <c r="F5" s="115" t="s">
        <v>60</v>
      </c>
      <c r="G5" s="116" t="s">
        <v>61</v>
      </c>
      <c r="H5" s="117">
        <v>500</v>
      </c>
      <c r="I5" s="117"/>
      <c r="J5" s="117">
        <f>H5*3%</f>
        <v>15</v>
      </c>
      <c r="K5" s="118"/>
    </row>
    <row r="6" spans="1:11" ht="18" customHeight="1">
      <c r="A6" s="34">
        <v>2</v>
      </c>
      <c r="B6" s="104" t="s">
        <v>221</v>
      </c>
      <c r="C6" s="107" t="s">
        <v>206</v>
      </c>
      <c r="D6" s="103" t="s">
        <v>235</v>
      </c>
      <c r="E6" s="746" t="s">
        <v>204</v>
      </c>
      <c r="F6" s="115" t="s">
        <v>60</v>
      </c>
      <c r="G6" s="116" t="s">
        <v>205</v>
      </c>
      <c r="H6" s="379">
        <v>1000</v>
      </c>
      <c r="I6" s="117">
        <f>H6*3%</f>
        <v>30</v>
      </c>
      <c r="J6" s="38"/>
      <c r="K6" s="39"/>
    </row>
    <row r="7" spans="1:11" ht="18" customHeight="1">
      <c r="A7" s="34">
        <v>3</v>
      </c>
      <c r="B7" s="104" t="s">
        <v>222</v>
      </c>
      <c r="C7" s="107" t="s">
        <v>208</v>
      </c>
      <c r="D7" s="103" t="s">
        <v>236</v>
      </c>
      <c r="E7" s="746" t="s">
        <v>207</v>
      </c>
      <c r="F7" s="115" t="s">
        <v>60</v>
      </c>
      <c r="G7" s="116" t="s">
        <v>209</v>
      </c>
      <c r="H7" s="379">
        <v>5000</v>
      </c>
      <c r="I7" s="117">
        <f>H7*5%</f>
        <v>250</v>
      </c>
      <c r="J7" s="38"/>
      <c r="K7" s="39"/>
    </row>
    <row r="8" spans="1:11" ht="18" customHeight="1">
      <c r="A8" s="34">
        <v>4</v>
      </c>
      <c r="B8" s="119"/>
      <c r="C8" s="34"/>
      <c r="D8" s="34"/>
      <c r="E8" s="40"/>
      <c r="F8" s="41"/>
      <c r="G8" s="37"/>
      <c r="H8" s="42"/>
      <c r="I8" s="38"/>
      <c r="J8" s="38"/>
      <c r="K8" s="39"/>
    </row>
    <row r="9" spans="1:11" ht="18" customHeight="1">
      <c r="A9" s="34">
        <v>5</v>
      </c>
      <c r="B9" s="119"/>
      <c r="C9" s="34"/>
      <c r="D9" s="34"/>
      <c r="E9" s="40"/>
      <c r="F9" s="41"/>
      <c r="G9" s="37"/>
      <c r="H9" s="42"/>
      <c r="I9" s="38"/>
      <c r="J9" s="38"/>
      <c r="K9" s="39"/>
    </row>
    <row r="10" spans="1:11" ht="18" customHeight="1">
      <c r="A10" s="34">
        <v>6</v>
      </c>
      <c r="B10" s="119"/>
      <c r="C10" s="34"/>
      <c r="D10" s="34"/>
      <c r="E10" s="40"/>
      <c r="F10" s="41"/>
      <c r="G10" s="37"/>
      <c r="H10" s="42"/>
      <c r="I10" s="42"/>
      <c r="J10" s="38"/>
      <c r="K10" s="39"/>
    </row>
    <row r="11" spans="1:11" ht="18" customHeight="1">
      <c r="A11" s="34">
        <v>7</v>
      </c>
      <c r="B11" s="119"/>
      <c r="C11" s="34"/>
      <c r="D11" s="34"/>
      <c r="E11" s="35"/>
      <c r="F11" s="36"/>
      <c r="G11" s="37"/>
      <c r="H11" s="42"/>
      <c r="I11" s="38"/>
      <c r="J11" s="38"/>
      <c r="K11" s="39"/>
    </row>
    <row r="12" spans="1:11" ht="18" customHeight="1">
      <c r="A12" s="34">
        <v>8</v>
      </c>
      <c r="B12" s="119"/>
      <c r="C12" s="34"/>
      <c r="D12" s="34"/>
      <c r="E12" s="40"/>
      <c r="F12" s="41"/>
      <c r="G12" s="37"/>
      <c r="H12" s="42"/>
      <c r="I12" s="42"/>
      <c r="J12" s="38"/>
      <c r="K12" s="39"/>
    </row>
    <row r="13" spans="1:11" ht="18" customHeight="1">
      <c r="A13" s="34">
        <v>9</v>
      </c>
      <c r="B13" s="119"/>
      <c r="C13" s="34"/>
      <c r="D13" s="34"/>
      <c r="E13" s="40"/>
      <c r="F13" s="41"/>
      <c r="G13" s="37"/>
      <c r="H13" s="42"/>
      <c r="I13" s="42"/>
      <c r="J13" s="38"/>
      <c r="K13" s="39"/>
    </row>
    <row r="14" spans="1:11" ht="18" customHeight="1">
      <c r="A14" s="34">
        <v>10</v>
      </c>
      <c r="B14" s="119"/>
      <c r="C14" s="34"/>
      <c r="D14" s="34"/>
      <c r="E14" s="40"/>
      <c r="F14" s="41"/>
      <c r="G14" s="37"/>
      <c r="H14" s="42"/>
      <c r="I14" s="38"/>
      <c r="J14" s="38"/>
      <c r="K14" s="39"/>
    </row>
    <row r="15" spans="1:11" ht="18" customHeight="1">
      <c r="A15" s="34">
        <v>11</v>
      </c>
      <c r="B15" s="119"/>
      <c r="C15" s="34"/>
      <c r="D15" s="34"/>
      <c r="E15" s="40"/>
      <c r="F15" s="41"/>
      <c r="G15" s="37"/>
      <c r="H15" s="42"/>
      <c r="I15" s="38"/>
      <c r="J15" s="38"/>
      <c r="K15" s="39"/>
    </row>
    <row r="16" spans="1:11" ht="18" customHeight="1">
      <c r="A16" s="34">
        <v>12</v>
      </c>
      <c r="B16" s="119"/>
      <c r="C16" s="34"/>
      <c r="D16" s="34"/>
      <c r="E16" s="40"/>
      <c r="F16" s="41"/>
      <c r="G16" s="37"/>
      <c r="H16" s="42"/>
      <c r="I16" s="38"/>
      <c r="J16" s="38"/>
      <c r="K16" s="39"/>
    </row>
    <row r="17" spans="1:11" ht="18" customHeight="1">
      <c r="A17" s="34">
        <v>13</v>
      </c>
      <c r="B17" s="119"/>
      <c r="C17" s="34"/>
      <c r="D17" s="34"/>
      <c r="E17" s="40"/>
      <c r="F17" s="41"/>
      <c r="G17" s="37"/>
      <c r="H17" s="42"/>
      <c r="I17" s="38"/>
      <c r="J17" s="38"/>
      <c r="K17" s="39"/>
    </row>
    <row r="18" spans="1:11" ht="18" customHeight="1">
      <c r="A18" s="34">
        <v>14</v>
      </c>
      <c r="B18" s="119"/>
      <c r="C18" s="34"/>
      <c r="D18" s="34"/>
      <c r="E18" s="40"/>
      <c r="F18" s="41"/>
      <c r="G18" s="37"/>
      <c r="H18" s="42"/>
      <c r="I18" s="38"/>
      <c r="J18" s="38"/>
      <c r="K18" s="39"/>
    </row>
    <row r="19" spans="1:11" ht="18" customHeight="1">
      <c r="A19" s="34">
        <v>15</v>
      </c>
      <c r="B19" s="119"/>
      <c r="C19" s="34"/>
      <c r="D19" s="34"/>
      <c r="E19" s="40"/>
      <c r="F19" s="41"/>
      <c r="G19" s="37"/>
      <c r="H19" s="42"/>
      <c r="I19" s="38"/>
      <c r="J19" s="38"/>
      <c r="K19" s="39"/>
    </row>
    <row r="20" spans="1:11" ht="18" customHeight="1">
      <c r="A20" s="34">
        <v>16</v>
      </c>
      <c r="B20" s="119"/>
      <c r="C20" s="34"/>
      <c r="D20" s="34"/>
      <c r="E20" s="40"/>
      <c r="F20" s="41"/>
      <c r="G20" s="37"/>
      <c r="H20" s="42"/>
      <c r="I20" s="42"/>
      <c r="J20" s="38"/>
      <c r="K20" s="39"/>
    </row>
    <row r="21" spans="1:11" ht="18" customHeight="1">
      <c r="A21" s="34">
        <v>17</v>
      </c>
      <c r="B21" s="119"/>
      <c r="C21" s="34"/>
      <c r="D21" s="34"/>
      <c r="E21" s="40"/>
      <c r="F21" s="41"/>
      <c r="G21" s="37"/>
      <c r="H21" s="42"/>
      <c r="I21" s="42"/>
      <c r="J21" s="38"/>
      <c r="K21" s="39"/>
    </row>
    <row r="22" spans="1:11" ht="18" customHeight="1">
      <c r="A22" s="34">
        <v>18</v>
      </c>
      <c r="B22" s="119"/>
      <c r="C22" s="34"/>
      <c r="D22" s="34"/>
      <c r="E22" s="40"/>
      <c r="F22" s="41"/>
      <c r="G22" s="37"/>
      <c r="H22" s="42"/>
      <c r="I22" s="42"/>
      <c r="J22" s="38"/>
      <c r="K22" s="39"/>
    </row>
    <row r="23" spans="1:11" ht="18" customHeight="1">
      <c r="A23" s="34">
        <v>19</v>
      </c>
      <c r="B23" s="119"/>
      <c r="C23" s="34"/>
      <c r="D23" s="34"/>
      <c r="E23" s="40"/>
      <c r="F23" s="41"/>
      <c r="G23" s="37"/>
      <c r="H23" s="42"/>
      <c r="I23" s="42"/>
      <c r="J23" s="38"/>
      <c r="K23" s="39"/>
    </row>
    <row r="24" spans="1:11" ht="18" customHeight="1">
      <c r="A24" s="34">
        <v>20</v>
      </c>
      <c r="B24" s="119"/>
      <c r="C24" s="34"/>
      <c r="D24" s="34"/>
      <c r="E24" s="40"/>
      <c r="F24" s="41"/>
      <c r="G24" s="37"/>
      <c r="H24" s="42"/>
      <c r="I24" s="42"/>
      <c r="J24" s="49"/>
      <c r="K24" s="43"/>
    </row>
    <row r="25" spans="1:11" ht="20.25" customHeight="1">
      <c r="A25" s="44"/>
      <c r="B25" s="44"/>
      <c r="C25" s="44"/>
      <c r="D25" s="44"/>
      <c r="E25" s="747"/>
      <c r="F25" s="44"/>
      <c r="G25" s="44"/>
      <c r="H25" s="375">
        <f>SUM(H5:H24)</f>
        <v>6500</v>
      </c>
      <c r="I25" s="375">
        <f>SUM(I5:I24)</f>
        <v>280</v>
      </c>
      <c r="J25" s="375">
        <f>SUM(J5:J24)</f>
        <v>15</v>
      </c>
      <c r="K25" s="376"/>
    </row>
    <row r="26" spans="1:11" ht="26.25" customHeight="1">
      <c r="A26" s="44"/>
      <c r="B26" s="44"/>
      <c r="C26" s="44"/>
      <c r="D26" s="44"/>
      <c r="E26" s="747"/>
      <c r="F26" s="44"/>
      <c r="G26" s="44"/>
      <c r="H26" s="45"/>
      <c r="I26" s="45"/>
      <c r="J26" s="45"/>
      <c r="K26" s="46"/>
    </row>
    <row r="27" spans="1:11" ht="27" customHeight="1"/>
  </sheetData>
  <sheetProtection selectLockedCells="1"/>
  <mergeCells count="11">
    <mergeCell ref="K3:K4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7" type="noConversion"/>
  <pageMargins left="0.27559055118110237" right="0" top="0.15748031496062992" bottom="0.23622047244094491" header="0.31496062992125984" footer="0.31496062992125984"/>
  <pageSetup paperSize="9" scale="85" fitToWidth="0" fitToHeight="0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84FB-E339-45FC-A8DB-DB0A4AAB9A12}">
  <sheetPr>
    <tabColor rgb="FF00B0F0"/>
    <pageSetUpPr fitToPage="1"/>
  </sheetPr>
  <dimension ref="A1:EJ109"/>
  <sheetViews>
    <sheetView zoomScale="70" zoomScaleNormal="70" workbookViewId="0">
      <selection activeCell="DC45" sqref="DC45"/>
    </sheetView>
  </sheetViews>
  <sheetFormatPr defaultColWidth="9" defaultRowHeight="30" customHeight="1" outlineLevelCol="1"/>
  <cols>
    <col min="1" max="1" width="6.6640625" style="201" customWidth="1"/>
    <col min="2" max="2" width="12.5" style="201" bestFit="1" customWidth="1"/>
    <col min="3" max="3" width="14" style="201" bestFit="1" customWidth="1"/>
    <col min="4" max="4" width="21" style="201" bestFit="1" customWidth="1"/>
    <col min="5" max="5" width="13.08203125" style="201" bestFit="1" customWidth="1"/>
    <col min="6" max="6" width="10.4140625" style="201" bestFit="1" customWidth="1"/>
    <col min="7" max="7" width="13.6640625" style="201" customWidth="1"/>
    <col min="8" max="8" width="11.58203125" style="201" bestFit="1" customWidth="1"/>
    <col min="9" max="9" width="12.08203125" style="201" hidden="1" customWidth="1" outlineLevel="1"/>
    <col min="10" max="10" width="10.1640625" style="201" hidden="1" customWidth="1" outlineLevel="1"/>
    <col min="11" max="11" width="11.1640625" style="201" hidden="1" customWidth="1" outlineLevel="1"/>
    <col min="12" max="12" width="9.6640625" style="203" hidden="1" customWidth="1" outlineLevel="1"/>
    <col min="13" max="13" width="19.6640625" style="203" hidden="1" customWidth="1" outlineLevel="1"/>
    <col min="14" max="14" width="16.9140625" style="204" hidden="1" customWidth="1" outlineLevel="1"/>
    <col min="15" max="15" width="10.08203125" style="201" hidden="1" customWidth="1" outlineLevel="1"/>
    <col min="16" max="17" width="11.6640625" style="201" hidden="1" customWidth="1" outlineLevel="1"/>
    <col min="18" max="18" width="10.08203125" style="205" hidden="1" customWidth="1" outlineLevel="1"/>
    <col min="19" max="19" width="12.6640625" style="205" bestFit="1" customWidth="1" collapsed="1"/>
    <col min="20" max="20" width="12.08203125" style="201" hidden="1" customWidth="1" outlineLevel="1"/>
    <col min="21" max="21" width="10.1640625" style="201" hidden="1" customWidth="1" outlineLevel="1"/>
    <col min="22" max="22" width="11.1640625" style="201" hidden="1" customWidth="1" outlineLevel="1"/>
    <col min="23" max="23" width="9.6640625" style="203" hidden="1" customWidth="1" outlineLevel="1"/>
    <col min="24" max="24" width="19.6640625" style="203" hidden="1" customWidth="1" outlineLevel="1"/>
    <col min="25" max="25" width="16.9140625" style="204" hidden="1" customWidth="1" outlineLevel="1"/>
    <col min="26" max="26" width="10.08203125" style="201" hidden="1" customWidth="1" outlineLevel="1"/>
    <col min="27" max="28" width="11.6640625" style="201" hidden="1" customWidth="1" outlineLevel="1"/>
    <col min="29" max="29" width="10.08203125" style="205" hidden="1" customWidth="1" outlineLevel="1"/>
    <col min="30" max="30" width="12.6640625" style="205" bestFit="1" customWidth="1" collapsed="1"/>
    <col min="31" max="31" width="12.08203125" style="201" hidden="1" customWidth="1" outlineLevel="1"/>
    <col min="32" max="32" width="10.1640625" style="201" hidden="1" customWidth="1" outlineLevel="1"/>
    <col min="33" max="33" width="11.1640625" style="201" hidden="1" customWidth="1" outlineLevel="1"/>
    <col min="34" max="34" width="9.6640625" style="203" hidden="1" customWidth="1" outlineLevel="1"/>
    <col min="35" max="35" width="19.6640625" style="203" hidden="1" customWidth="1" outlineLevel="1"/>
    <col min="36" max="36" width="16.9140625" style="204" hidden="1" customWidth="1" outlineLevel="1"/>
    <col min="37" max="37" width="10.08203125" style="201" hidden="1" customWidth="1" outlineLevel="1"/>
    <col min="38" max="39" width="11.6640625" style="201" hidden="1" customWidth="1" outlineLevel="1"/>
    <col min="40" max="40" width="10.08203125" style="205" hidden="1" customWidth="1" outlineLevel="1"/>
    <col min="41" max="41" width="12.6640625" style="205" bestFit="1" customWidth="1" collapsed="1"/>
    <col min="42" max="42" width="12.08203125" style="201" hidden="1" customWidth="1" outlineLevel="1"/>
    <col min="43" max="43" width="10.1640625" style="201" hidden="1" customWidth="1" outlineLevel="1"/>
    <col min="44" max="44" width="11.1640625" style="201" hidden="1" customWidth="1" outlineLevel="1"/>
    <col min="45" max="45" width="9.6640625" style="203" hidden="1" customWidth="1" outlineLevel="1"/>
    <col min="46" max="46" width="19.6640625" style="203" hidden="1" customWidth="1" outlineLevel="1"/>
    <col min="47" max="47" width="16.9140625" style="204" hidden="1" customWidth="1" outlineLevel="1"/>
    <col min="48" max="48" width="10.08203125" style="201" hidden="1" customWidth="1" outlineLevel="1"/>
    <col min="49" max="50" width="11.6640625" style="201" hidden="1" customWidth="1" outlineLevel="1"/>
    <col min="51" max="51" width="10.08203125" style="205" hidden="1" customWidth="1" outlineLevel="1"/>
    <col min="52" max="52" width="12.6640625" style="205" bestFit="1" customWidth="1" collapsed="1"/>
    <col min="53" max="53" width="12.08203125" style="201" hidden="1" customWidth="1" outlineLevel="1"/>
    <col min="54" max="54" width="10.1640625" style="201" hidden="1" customWidth="1" outlineLevel="1"/>
    <col min="55" max="55" width="11.1640625" style="201" hidden="1" customWidth="1" outlineLevel="1"/>
    <col min="56" max="56" width="9.6640625" style="203" hidden="1" customWidth="1" outlineLevel="1"/>
    <col min="57" max="57" width="19.6640625" style="203" hidden="1" customWidth="1" outlineLevel="1"/>
    <col min="58" max="58" width="16.9140625" style="204" hidden="1" customWidth="1" outlineLevel="1"/>
    <col min="59" max="59" width="10.08203125" style="201" hidden="1" customWidth="1" outlineLevel="1"/>
    <col min="60" max="61" width="11.6640625" style="201" hidden="1" customWidth="1" outlineLevel="1"/>
    <col min="62" max="62" width="10.08203125" style="205" hidden="1" customWidth="1" outlineLevel="1"/>
    <col min="63" max="63" width="12.6640625" style="205" bestFit="1" customWidth="1" collapsed="1"/>
    <col min="64" max="64" width="12.08203125" style="201" hidden="1" customWidth="1" outlineLevel="1"/>
    <col min="65" max="65" width="10.1640625" style="201" hidden="1" customWidth="1" outlineLevel="1"/>
    <col min="66" max="66" width="11.1640625" style="201" hidden="1" customWidth="1" outlineLevel="1"/>
    <col min="67" max="67" width="9.6640625" style="203" hidden="1" customWidth="1" outlineLevel="1"/>
    <col min="68" max="68" width="19.6640625" style="203" hidden="1" customWidth="1" outlineLevel="1"/>
    <col min="69" max="69" width="16.9140625" style="204" hidden="1" customWidth="1" outlineLevel="1"/>
    <col min="70" max="70" width="10.08203125" style="201" hidden="1" customWidth="1" outlineLevel="1"/>
    <col min="71" max="72" width="11.6640625" style="201" hidden="1" customWidth="1" outlineLevel="1"/>
    <col min="73" max="73" width="10.08203125" style="205" hidden="1" customWidth="1" outlineLevel="1"/>
    <col min="74" max="74" width="12.6640625" style="205" bestFit="1" customWidth="1" collapsed="1"/>
    <col min="75" max="75" width="12.08203125" style="201" hidden="1" customWidth="1" outlineLevel="1"/>
    <col min="76" max="76" width="10.1640625" style="201" hidden="1" customWidth="1" outlineLevel="1"/>
    <col min="77" max="77" width="11.1640625" style="201" hidden="1" customWidth="1" outlineLevel="1"/>
    <col min="78" max="78" width="9.6640625" style="203" hidden="1" customWidth="1" outlineLevel="1"/>
    <col min="79" max="79" width="19.6640625" style="203" hidden="1" customWidth="1" outlineLevel="1"/>
    <col min="80" max="80" width="16.9140625" style="204" hidden="1" customWidth="1" outlineLevel="1"/>
    <col min="81" max="81" width="10.08203125" style="201" hidden="1" customWidth="1" outlineLevel="1"/>
    <col min="82" max="83" width="11.6640625" style="201" hidden="1" customWidth="1" outlineLevel="1"/>
    <col min="84" max="84" width="10.08203125" style="205" hidden="1" customWidth="1" outlineLevel="1"/>
    <col min="85" max="85" width="12.6640625" style="205" bestFit="1" customWidth="1" collapsed="1"/>
    <col min="86" max="86" width="12.08203125" style="201" hidden="1" customWidth="1" outlineLevel="1"/>
    <col min="87" max="87" width="10.1640625" style="201" hidden="1" customWidth="1" outlineLevel="1"/>
    <col min="88" max="88" width="11.1640625" style="201" hidden="1" customWidth="1" outlineLevel="1"/>
    <col min="89" max="89" width="9.6640625" style="203" hidden="1" customWidth="1" outlineLevel="1"/>
    <col min="90" max="90" width="19.6640625" style="203" hidden="1" customWidth="1" outlineLevel="1"/>
    <col min="91" max="91" width="16.9140625" style="204" hidden="1" customWidth="1" outlineLevel="1"/>
    <col min="92" max="92" width="10.08203125" style="201" hidden="1" customWidth="1" outlineLevel="1"/>
    <col min="93" max="94" width="11.6640625" style="201" hidden="1" customWidth="1" outlineLevel="1"/>
    <col min="95" max="95" width="10.08203125" style="205" hidden="1" customWidth="1" outlineLevel="1"/>
    <col min="96" max="96" width="12.6640625" style="205" bestFit="1" customWidth="1" collapsed="1"/>
    <col min="97" max="97" width="12.08203125" style="201" hidden="1" customWidth="1" outlineLevel="1"/>
    <col min="98" max="98" width="10.1640625" style="201" hidden="1" customWidth="1" outlineLevel="1"/>
    <col min="99" max="99" width="11.1640625" style="201" hidden="1" customWidth="1" outlineLevel="1"/>
    <col min="100" max="100" width="9.6640625" style="203" hidden="1" customWidth="1" outlineLevel="1"/>
    <col min="101" max="101" width="19.6640625" style="203" hidden="1" customWidth="1" outlineLevel="1"/>
    <col min="102" max="102" width="16.9140625" style="204" hidden="1" customWidth="1" outlineLevel="1"/>
    <col min="103" max="103" width="10.08203125" style="201" hidden="1" customWidth="1" outlineLevel="1"/>
    <col min="104" max="105" width="11.6640625" style="201" hidden="1" customWidth="1" outlineLevel="1"/>
    <col min="106" max="106" width="10.08203125" style="205" hidden="1" customWidth="1" outlineLevel="1"/>
    <col min="107" max="107" width="12.6640625" style="205" bestFit="1" customWidth="1" collapsed="1"/>
    <col min="108" max="108" width="12.08203125" style="201" hidden="1" customWidth="1" outlineLevel="1"/>
    <col min="109" max="109" width="10.1640625" style="201" hidden="1" customWidth="1" outlineLevel="1"/>
    <col min="110" max="110" width="11.1640625" style="201" hidden="1" customWidth="1" outlineLevel="1"/>
    <col min="111" max="111" width="9.6640625" style="203" hidden="1" customWidth="1" outlineLevel="1"/>
    <col min="112" max="112" width="19.6640625" style="203" hidden="1" customWidth="1" outlineLevel="1"/>
    <col min="113" max="113" width="16.9140625" style="204" hidden="1" customWidth="1" outlineLevel="1"/>
    <col min="114" max="114" width="10.08203125" style="201" hidden="1" customWidth="1" outlineLevel="1"/>
    <col min="115" max="116" width="11.6640625" style="201" hidden="1" customWidth="1" outlineLevel="1"/>
    <col min="117" max="117" width="10.08203125" style="205" hidden="1" customWidth="1" outlineLevel="1"/>
    <col min="118" max="118" width="12.6640625" style="205" bestFit="1" customWidth="1" collapsed="1"/>
    <col min="119" max="119" width="12.08203125" style="201" hidden="1" customWidth="1" outlineLevel="1"/>
    <col min="120" max="120" width="10.1640625" style="201" hidden="1" customWidth="1" outlineLevel="1"/>
    <col min="121" max="121" width="11.1640625" style="201" hidden="1" customWidth="1" outlineLevel="1"/>
    <col min="122" max="122" width="9.6640625" style="203" hidden="1" customWidth="1" outlineLevel="1"/>
    <col min="123" max="123" width="19.6640625" style="203" hidden="1" customWidth="1" outlineLevel="1"/>
    <col min="124" max="124" width="16.9140625" style="204" hidden="1" customWidth="1" outlineLevel="1"/>
    <col min="125" max="125" width="10.08203125" style="201" hidden="1" customWidth="1" outlineLevel="1"/>
    <col min="126" max="127" width="11.6640625" style="201" hidden="1" customWidth="1" outlineLevel="1"/>
    <col min="128" max="128" width="10.08203125" style="205" hidden="1" customWidth="1" outlineLevel="1"/>
    <col min="129" max="129" width="12.6640625" style="205" bestFit="1" customWidth="1" collapsed="1"/>
    <col min="130" max="130" width="12.08203125" style="201" hidden="1" customWidth="1" outlineLevel="1"/>
    <col min="131" max="131" width="10.1640625" style="201" hidden="1" customWidth="1" outlineLevel="1"/>
    <col min="132" max="132" width="11.1640625" style="201" hidden="1" customWidth="1" outlineLevel="1"/>
    <col min="133" max="133" width="9.6640625" style="203" hidden="1" customWidth="1" outlineLevel="1"/>
    <col min="134" max="134" width="19.6640625" style="203" hidden="1" customWidth="1" outlineLevel="1"/>
    <col min="135" max="135" width="16.9140625" style="204" hidden="1" customWidth="1" outlineLevel="1"/>
    <col min="136" max="136" width="10.08203125" style="201" hidden="1" customWidth="1" outlineLevel="1"/>
    <col min="137" max="138" width="11.6640625" style="201" hidden="1" customWidth="1" outlineLevel="1"/>
    <col min="139" max="139" width="10.08203125" style="205" hidden="1" customWidth="1" outlineLevel="1"/>
    <col min="140" max="140" width="12.6640625" style="205" bestFit="1" customWidth="1" collapsed="1"/>
    <col min="141" max="16384" width="9" style="201"/>
  </cols>
  <sheetData>
    <row r="1" spans="1:140" ht="30" customHeight="1">
      <c r="A1" s="392" t="s">
        <v>58</v>
      </c>
      <c r="D1" s="392" t="s">
        <v>134</v>
      </c>
      <c r="E1" s="205"/>
      <c r="F1" s="202"/>
      <c r="G1" s="202"/>
      <c r="I1" s="205" t="s">
        <v>135</v>
      </c>
      <c r="J1" s="202" t="s">
        <v>229</v>
      </c>
      <c r="K1" s="202"/>
      <c r="S1" s="205">
        <v>1</v>
      </c>
      <c r="T1" s="205" t="s">
        <v>135</v>
      </c>
      <c r="U1" s="202"/>
      <c r="V1" s="202"/>
      <c r="AD1" s="205">
        <v>2</v>
      </c>
      <c r="AE1" s="205" t="s">
        <v>135</v>
      </c>
      <c r="AF1" s="202"/>
      <c r="AG1" s="202"/>
      <c r="AO1" s="205">
        <v>3</v>
      </c>
      <c r="AP1" s="205" t="s">
        <v>135</v>
      </c>
      <c r="AQ1" s="202"/>
      <c r="AR1" s="202"/>
      <c r="AZ1" s="205">
        <v>4</v>
      </c>
      <c r="BA1" s="205" t="s">
        <v>135</v>
      </c>
      <c r="BB1" s="202"/>
      <c r="BC1" s="202"/>
      <c r="BK1" s="205">
        <v>5</v>
      </c>
      <c r="BL1" s="205" t="s">
        <v>135</v>
      </c>
      <c r="BM1" s="202"/>
      <c r="BN1" s="202"/>
      <c r="BV1" s="205">
        <v>6</v>
      </c>
      <c r="BW1" s="205" t="s">
        <v>135</v>
      </c>
      <c r="BX1" s="202"/>
      <c r="BY1" s="202"/>
      <c r="CG1" s="205">
        <v>7</v>
      </c>
      <c r="CH1" s="205" t="s">
        <v>135</v>
      </c>
      <c r="CI1" s="202"/>
      <c r="CJ1" s="202"/>
      <c r="CR1" s="205">
        <v>8</v>
      </c>
      <c r="CS1" s="205" t="s">
        <v>135</v>
      </c>
      <c r="CT1" s="202"/>
      <c r="CU1" s="202"/>
      <c r="DC1" s="205">
        <v>9</v>
      </c>
      <c r="DD1" s="205" t="s">
        <v>135</v>
      </c>
      <c r="DE1" s="202"/>
      <c r="DF1" s="202"/>
      <c r="DN1" s="205">
        <v>10</v>
      </c>
      <c r="DO1" s="205" t="s">
        <v>135</v>
      </c>
      <c r="DP1" s="202"/>
      <c r="DQ1" s="202"/>
      <c r="DY1" s="205">
        <v>11</v>
      </c>
      <c r="DZ1" s="205" t="s">
        <v>135</v>
      </c>
      <c r="EA1" s="202"/>
      <c r="EB1" s="202"/>
      <c r="EJ1" s="205">
        <v>12</v>
      </c>
    </row>
    <row r="2" spans="1:140" s="391" customFormat="1" ht="51.75" customHeight="1">
      <c r="A2" s="383" t="s">
        <v>136</v>
      </c>
      <c r="B2" s="384" t="s">
        <v>85</v>
      </c>
      <c r="C2" s="385"/>
      <c r="D2" s="385" t="s">
        <v>137</v>
      </c>
      <c r="E2" s="385" t="s">
        <v>138</v>
      </c>
      <c r="F2" s="385" t="s">
        <v>105</v>
      </c>
      <c r="G2" s="383" t="s">
        <v>139</v>
      </c>
      <c r="H2" s="383" t="s">
        <v>140</v>
      </c>
      <c r="I2" s="386" t="s">
        <v>99</v>
      </c>
      <c r="J2" s="386" t="s">
        <v>141</v>
      </c>
      <c r="K2" s="386" t="s">
        <v>142</v>
      </c>
      <c r="L2" s="387" t="s">
        <v>143</v>
      </c>
      <c r="M2" s="388" t="s">
        <v>144</v>
      </c>
      <c r="N2" s="388" t="s">
        <v>145</v>
      </c>
      <c r="O2" s="389" t="s">
        <v>146</v>
      </c>
      <c r="P2" s="389" t="s">
        <v>147</v>
      </c>
      <c r="Q2" s="389" t="s">
        <v>148</v>
      </c>
      <c r="R2" s="389" t="s">
        <v>149</v>
      </c>
      <c r="S2" s="390" t="s">
        <v>150</v>
      </c>
      <c r="T2" s="386" t="s">
        <v>99</v>
      </c>
      <c r="U2" s="386" t="s">
        <v>141</v>
      </c>
      <c r="V2" s="386" t="s">
        <v>142</v>
      </c>
      <c r="W2" s="387" t="s">
        <v>143</v>
      </c>
      <c r="X2" s="388" t="s">
        <v>144</v>
      </c>
      <c r="Y2" s="388" t="s">
        <v>145</v>
      </c>
      <c r="Z2" s="389" t="s">
        <v>146</v>
      </c>
      <c r="AA2" s="389" t="s">
        <v>147</v>
      </c>
      <c r="AB2" s="389" t="s">
        <v>148</v>
      </c>
      <c r="AC2" s="389" t="s">
        <v>149</v>
      </c>
      <c r="AD2" s="390" t="s">
        <v>150</v>
      </c>
      <c r="AE2" s="386" t="s">
        <v>99</v>
      </c>
      <c r="AF2" s="386" t="s">
        <v>141</v>
      </c>
      <c r="AG2" s="386" t="s">
        <v>142</v>
      </c>
      <c r="AH2" s="387" t="s">
        <v>143</v>
      </c>
      <c r="AI2" s="388" t="s">
        <v>144</v>
      </c>
      <c r="AJ2" s="388" t="s">
        <v>145</v>
      </c>
      <c r="AK2" s="389" t="s">
        <v>146</v>
      </c>
      <c r="AL2" s="389" t="s">
        <v>147</v>
      </c>
      <c r="AM2" s="389" t="s">
        <v>148</v>
      </c>
      <c r="AN2" s="389" t="s">
        <v>149</v>
      </c>
      <c r="AO2" s="390" t="s">
        <v>150</v>
      </c>
      <c r="AP2" s="386" t="s">
        <v>99</v>
      </c>
      <c r="AQ2" s="386" t="s">
        <v>141</v>
      </c>
      <c r="AR2" s="386" t="s">
        <v>142</v>
      </c>
      <c r="AS2" s="387" t="s">
        <v>143</v>
      </c>
      <c r="AT2" s="388" t="s">
        <v>144</v>
      </c>
      <c r="AU2" s="388" t="s">
        <v>145</v>
      </c>
      <c r="AV2" s="389" t="s">
        <v>146</v>
      </c>
      <c r="AW2" s="389" t="s">
        <v>147</v>
      </c>
      <c r="AX2" s="389" t="s">
        <v>148</v>
      </c>
      <c r="AY2" s="389" t="s">
        <v>149</v>
      </c>
      <c r="AZ2" s="390" t="s">
        <v>150</v>
      </c>
      <c r="BA2" s="386" t="s">
        <v>99</v>
      </c>
      <c r="BB2" s="386" t="s">
        <v>141</v>
      </c>
      <c r="BC2" s="386" t="s">
        <v>142</v>
      </c>
      <c r="BD2" s="387" t="s">
        <v>143</v>
      </c>
      <c r="BE2" s="388" t="s">
        <v>144</v>
      </c>
      <c r="BF2" s="388" t="s">
        <v>145</v>
      </c>
      <c r="BG2" s="389" t="s">
        <v>146</v>
      </c>
      <c r="BH2" s="389" t="s">
        <v>147</v>
      </c>
      <c r="BI2" s="389" t="s">
        <v>148</v>
      </c>
      <c r="BJ2" s="389" t="s">
        <v>149</v>
      </c>
      <c r="BK2" s="390" t="s">
        <v>150</v>
      </c>
      <c r="BL2" s="386" t="s">
        <v>99</v>
      </c>
      <c r="BM2" s="386" t="s">
        <v>141</v>
      </c>
      <c r="BN2" s="386" t="s">
        <v>142</v>
      </c>
      <c r="BO2" s="387" t="s">
        <v>143</v>
      </c>
      <c r="BP2" s="388" t="s">
        <v>144</v>
      </c>
      <c r="BQ2" s="388" t="s">
        <v>145</v>
      </c>
      <c r="BR2" s="389" t="s">
        <v>146</v>
      </c>
      <c r="BS2" s="389" t="s">
        <v>147</v>
      </c>
      <c r="BT2" s="389" t="s">
        <v>148</v>
      </c>
      <c r="BU2" s="389" t="s">
        <v>149</v>
      </c>
      <c r="BV2" s="390" t="s">
        <v>150</v>
      </c>
      <c r="BW2" s="386" t="s">
        <v>99</v>
      </c>
      <c r="BX2" s="386" t="s">
        <v>141</v>
      </c>
      <c r="BY2" s="386" t="s">
        <v>142</v>
      </c>
      <c r="BZ2" s="387" t="s">
        <v>143</v>
      </c>
      <c r="CA2" s="388" t="s">
        <v>144</v>
      </c>
      <c r="CB2" s="388" t="s">
        <v>145</v>
      </c>
      <c r="CC2" s="389" t="s">
        <v>146</v>
      </c>
      <c r="CD2" s="389" t="s">
        <v>147</v>
      </c>
      <c r="CE2" s="389" t="s">
        <v>148</v>
      </c>
      <c r="CF2" s="389" t="s">
        <v>149</v>
      </c>
      <c r="CG2" s="390" t="s">
        <v>150</v>
      </c>
      <c r="CH2" s="386" t="s">
        <v>99</v>
      </c>
      <c r="CI2" s="386" t="s">
        <v>141</v>
      </c>
      <c r="CJ2" s="386" t="s">
        <v>142</v>
      </c>
      <c r="CK2" s="387" t="s">
        <v>143</v>
      </c>
      <c r="CL2" s="388" t="s">
        <v>144</v>
      </c>
      <c r="CM2" s="388" t="s">
        <v>145</v>
      </c>
      <c r="CN2" s="389" t="s">
        <v>146</v>
      </c>
      <c r="CO2" s="389" t="s">
        <v>147</v>
      </c>
      <c r="CP2" s="389" t="s">
        <v>148</v>
      </c>
      <c r="CQ2" s="389" t="s">
        <v>149</v>
      </c>
      <c r="CR2" s="390" t="s">
        <v>150</v>
      </c>
      <c r="CS2" s="386" t="s">
        <v>99</v>
      </c>
      <c r="CT2" s="386" t="s">
        <v>141</v>
      </c>
      <c r="CU2" s="386" t="s">
        <v>142</v>
      </c>
      <c r="CV2" s="387" t="s">
        <v>143</v>
      </c>
      <c r="CW2" s="388" t="s">
        <v>144</v>
      </c>
      <c r="CX2" s="388" t="s">
        <v>145</v>
      </c>
      <c r="CY2" s="389" t="s">
        <v>146</v>
      </c>
      <c r="CZ2" s="389" t="s">
        <v>147</v>
      </c>
      <c r="DA2" s="389" t="s">
        <v>148</v>
      </c>
      <c r="DB2" s="389" t="s">
        <v>149</v>
      </c>
      <c r="DC2" s="390" t="s">
        <v>150</v>
      </c>
      <c r="DD2" s="386" t="s">
        <v>99</v>
      </c>
      <c r="DE2" s="386" t="s">
        <v>141</v>
      </c>
      <c r="DF2" s="386" t="s">
        <v>142</v>
      </c>
      <c r="DG2" s="387" t="s">
        <v>143</v>
      </c>
      <c r="DH2" s="388" t="s">
        <v>144</v>
      </c>
      <c r="DI2" s="388" t="s">
        <v>145</v>
      </c>
      <c r="DJ2" s="389" t="s">
        <v>146</v>
      </c>
      <c r="DK2" s="389" t="s">
        <v>147</v>
      </c>
      <c r="DL2" s="389" t="s">
        <v>148</v>
      </c>
      <c r="DM2" s="389" t="s">
        <v>149</v>
      </c>
      <c r="DN2" s="390" t="s">
        <v>150</v>
      </c>
      <c r="DO2" s="386" t="s">
        <v>99</v>
      </c>
      <c r="DP2" s="386" t="s">
        <v>141</v>
      </c>
      <c r="DQ2" s="386" t="s">
        <v>142</v>
      </c>
      <c r="DR2" s="387" t="s">
        <v>143</v>
      </c>
      <c r="DS2" s="388" t="s">
        <v>144</v>
      </c>
      <c r="DT2" s="388" t="s">
        <v>145</v>
      </c>
      <c r="DU2" s="389" t="s">
        <v>146</v>
      </c>
      <c r="DV2" s="389" t="s">
        <v>147</v>
      </c>
      <c r="DW2" s="389" t="s">
        <v>148</v>
      </c>
      <c r="DX2" s="389" t="s">
        <v>149</v>
      </c>
      <c r="DY2" s="390" t="s">
        <v>150</v>
      </c>
      <c r="DZ2" s="386" t="s">
        <v>99</v>
      </c>
      <c r="EA2" s="386" t="s">
        <v>141</v>
      </c>
      <c r="EB2" s="386" t="s">
        <v>142</v>
      </c>
      <c r="EC2" s="387" t="s">
        <v>143</v>
      </c>
      <c r="ED2" s="388" t="s">
        <v>144</v>
      </c>
      <c r="EE2" s="388" t="s">
        <v>145</v>
      </c>
      <c r="EF2" s="389" t="s">
        <v>146</v>
      </c>
      <c r="EG2" s="389" t="s">
        <v>147</v>
      </c>
      <c r="EH2" s="389" t="s">
        <v>148</v>
      </c>
      <c r="EI2" s="389" t="s">
        <v>149</v>
      </c>
      <c r="EJ2" s="390" t="s">
        <v>150</v>
      </c>
    </row>
    <row r="3" spans="1:140" s="206" customFormat="1" ht="30" customHeight="1">
      <c r="A3" s="207">
        <v>1</v>
      </c>
      <c r="B3" s="208" t="s">
        <v>212</v>
      </c>
      <c r="C3" s="209" t="s">
        <v>213</v>
      </c>
      <c r="D3" s="208" t="s">
        <v>151</v>
      </c>
      <c r="E3" s="210" t="s">
        <v>228</v>
      </c>
      <c r="F3" s="211" t="s">
        <v>152</v>
      </c>
      <c r="G3" s="212"/>
      <c r="H3" s="207" t="s">
        <v>153</v>
      </c>
      <c r="I3" s="213">
        <v>50000</v>
      </c>
      <c r="J3" s="213"/>
      <c r="K3" s="213"/>
      <c r="L3" s="213"/>
      <c r="M3" s="213"/>
      <c r="N3" s="214">
        <f>SUM(I3:M3)</f>
        <v>50000</v>
      </c>
      <c r="O3" s="213">
        <v>1200</v>
      </c>
      <c r="P3" s="213"/>
      <c r="Q3" s="213"/>
      <c r="R3" s="214">
        <f>SUM(O3:Q3)</f>
        <v>1200</v>
      </c>
      <c r="S3" s="214">
        <f>N3-R3</f>
        <v>48800</v>
      </c>
      <c r="T3" s="213">
        <v>50000</v>
      </c>
      <c r="U3" s="213"/>
      <c r="V3" s="213"/>
      <c r="W3" s="213"/>
      <c r="X3" s="213"/>
      <c r="Y3" s="214">
        <f>SUM(T3:X3)</f>
        <v>50000</v>
      </c>
      <c r="Z3" s="213">
        <v>1200</v>
      </c>
      <c r="AA3" s="213"/>
      <c r="AB3" s="213"/>
      <c r="AC3" s="214">
        <f>SUM(Z3:AB3)</f>
        <v>1200</v>
      </c>
      <c r="AD3" s="214">
        <f>Y3-AC3</f>
        <v>48800</v>
      </c>
      <c r="AE3" s="213">
        <v>50000</v>
      </c>
      <c r="AF3" s="213"/>
      <c r="AG3" s="213"/>
      <c r="AH3" s="213"/>
      <c r="AI3" s="213"/>
      <c r="AJ3" s="214">
        <f>SUM(AE3:AI3)</f>
        <v>50000</v>
      </c>
      <c r="AK3" s="213">
        <v>1200</v>
      </c>
      <c r="AL3" s="213"/>
      <c r="AM3" s="213"/>
      <c r="AN3" s="214">
        <f>SUM(AK3:AM3)</f>
        <v>1200</v>
      </c>
      <c r="AO3" s="214">
        <f>AJ3-AN3</f>
        <v>48800</v>
      </c>
      <c r="AP3" s="213">
        <v>50000</v>
      </c>
      <c r="AQ3" s="213"/>
      <c r="AR3" s="213"/>
      <c r="AS3" s="213"/>
      <c r="AT3" s="213"/>
      <c r="AU3" s="214">
        <f>SUM(AP3:AT3)</f>
        <v>50000</v>
      </c>
      <c r="AV3" s="213">
        <v>1200</v>
      </c>
      <c r="AW3" s="213"/>
      <c r="AX3" s="213"/>
      <c r="AY3" s="214">
        <f>SUM(AV3:AX3)</f>
        <v>1200</v>
      </c>
      <c r="AZ3" s="214">
        <f>AU3-AY3</f>
        <v>48800</v>
      </c>
      <c r="BA3" s="213">
        <v>50000</v>
      </c>
      <c r="BB3" s="213"/>
      <c r="BC3" s="213"/>
      <c r="BD3" s="213"/>
      <c r="BE3" s="213"/>
      <c r="BF3" s="214">
        <f>SUM(BA3:BE3)</f>
        <v>50000</v>
      </c>
      <c r="BG3" s="213">
        <v>1200</v>
      </c>
      <c r="BH3" s="213"/>
      <c r="BI3" s="213"/>
      <c r="BJ3" s="214">
        <f>SUM(BG3:BI3)</f>
        <v>1200</v>
      </c>
      <c r="BK3" s="214">
        <f>BF3-BJ3</f>
        <v>48800</v>
      </c>
      <c r="BL3" s="213">
        <v>50000</v>
      </c>
      <c r="BM3" s="213"/>
      <c r="BN3" s="213"/>
      <c r="BO3" s="213"/>
      <c r="BP3" s="213"/>
      <c r="BQ3" s="214">
        <f>SUM(BL3:BP3)</f>
        <v>50000</v>
      </c>
      <c r="BR3" s="213">
        <v>1200</v>
      </c>
      <c r="BS3" s="213"/>
      <c r="BT3" s="213"/>
      <c r="BU3" s="214">
        <f>SUM(BR3:BT3)</f>
        <v>1200</v>
      </c>
      <c r="BV3" s="214">
        <f>BQ3-BU3</f>
        <v>48800</v>
      </c>
      <c r="BW3" s="213">
        <v>50000</v>
      </c>
      <c r="BX3" s="213"/>
      <c r="BY3" s="213"/>
      <c r="BZ3" s="213"/>
      <c r="CA3" s="213"/>
      <c r="CB3" s="214">
        <f>SUM(BW3:CA3)</f>
        <v>50000</v>
      </c>
      <c r="CC3" s="213">
        <v>1200</v>
      </c>
      <c r="CD3" s="213"/>
      <c r="CE3" s="213"/>
      <c r="CF3" s="214">
        <f>SUM(CC3:CE3)</f>
        <v>1200</v>
      </c>
      <c r="CG3" s="214">
        <f>CB3-CF3</f>
        <v>48800</v>
      </c>
      <c r="CH3" s="213">
        <v>50000</v>
      </c>
      <c r="CI3" s="213"/>
      <c r="CJ3" s="213"/>
      <c r="CK3" s="213"/>
      <c r="CL3" s="213"/>
      <c r="CM3" s="214">
        <f>SUM(CH3:CL3)</f>
        <v>50000</v>
      </c>
      <c r="CN3" s="213">
        <v>1200</v>
      </c>
      <c r="CO3" s="213"/>
      <c r="CP3" s="213"/>
      <c r="CQ3" s="214">
        <f>SUM(CN3:CP3)</f>
        <v>1200</v>
      </c>
      <c r="CR3" s="214">
        <f>CM3-CQ3</f>
        <v>48800</v>
      </c>
      <c r="CS3" s="213">
        <v>50000</v>
      </c>
      <c r="CT3" s="213"/>
      <c r="CU3" s="213"/>
      <c r="CV3" s="213"/>
      <c r="CW3" s="213"/>
      <c r="CX3" s="214">
        <f>SUM(CS3:CW3)</f>
        <v>50000</v>
      </c>
      <c r="CY3" s="213">
        <v>1200</v>
      </c>
      <c r="CZ3" s="213"/>
      <c r="DA3" s="213"/>
      <c r="DB3" s="214">
        <f>SUM(CY3:DA3)</f>
        <v>1200</v>
      </c>
      <c r="DC3" s="214">
        <f>CX3-DB3</f>
        <v>48800</v>
      </c>
      <c r="DD3" s="213">
        <v>50000</v>
      </c>
      <c r="DE3" s="213"/>
      <c r="DF3" s="213"/>
      <c r="DG3" s="213"/>
      <c r="DH3" s="213"/>
      <c r="DI3" s="214">
        <f>SUM(DD3:DH3)</f>
        <v>50000</v>
      </c>
      <c r="DJ3" s="213">
        <v>1200</v>
      </c>
      <c r="DK3" s="213"/>
      <c r="DL3" s="213"/>
      <c r="DM3" s="214">
        <f>SUM(DJ3:DL3)</f>
        <v>1200</v>
      </c>
      <c r="DN3" s="214">
        <f>DI3-DM3</f>
        <v>48800</v>
      </c>
      <c r="DO3" s="213">
        <v>50000</v>
      </c>
      <c r="DP3" s="213"/>
      <c r="DQ3" s="213"/>
      <c r="DR3" s="213"/>
      <c r="DS3" s="213"/>
      <c r="DT3" s="214">
        <f>SUM(DO3:DS3)</f>
        <v>50000</v>
      </c>
      <c r="DU3" s="213">
        <v>1200</v>
      </c>
      <c r="DV3" s="213"/>
      <c r="DW3" s="213"/>
      <c r="DX3" s="214">
        <f>SUM(DU3:DW3)</f>
        <v>1200</v>
      </c>
      <c r="DY3" s="214">
        <f>DT3-DX3</f>
        <v>48800</v>
      </c>
      <c r="DZ3" s="213">
        <v>50000</v>
      </c>
      <c r="EA3" s="213"/>
      <c r="EB3" s="213"/>
      <c r="EC3" s="213"/>
      <c r="ED3" s="213"/>
      <c r="EE3" s="214">
        <f>SUM(DZ3:ED3)</f>
        <v>50000</v>
      </c>
      <c r="EF3" s="213">
        <v>1200</v>
      </c>
      <c r="EG3" s="213"/>
      <c r="EH3" s="213"/>
      <c r="EI3" s="214">
        <f>SUM(EF3:EH3)</f>
        <v>1200</v>
      </c>
      <c r="EJ3" s="214">
        <f>EE3-EI3</f>
        <v>48800</v>
      </c>
    </row>
    <row r="4" spans="1:140" s="206" customFormat="1" ht="30" customHeight="1">
      <c r="A4" s="215">
        <v>2</v>
      </c>
      <c r="B4" s="216" t="s">
        <v>214</v>
      </c>
      <c r="C4" s="217" t="s">
        <v>215</v>
      </c>
      <c r="D4" s="216" t="s">
        <v>151</v>
      </c>
      <c r="E4" s="211" t="s">
        <v>228</v>
      </c>
      <c r="F4" s="211"/>
      <c r="G4" s="212"/>
      <c r="H4" s="207" t="s">
        <v>154</v>
      </c>
      <c r="I4" s="213">
        <v>15000</v>
      </c>
      <c r="J4" s="213"/>
      <c r="K4" s="213"/>
      <c r="L4" s="213"/>
      <c r="M4" s="213">
        <v>1500</v>
      </c>
      <c r="N4" s="214">
        <f>SUM(I4:M4)</f>
        <v>16500</v>
      </c>
      <c r="O4" s="213">
        <f>0</f>
        <v>0</v>
      </c>
      <c r="P4" s="213">
        <f>IF(I4&gt;=15000,750,I4*5%)</f>
        <v>750</v>
      </c>
      <c r="Q4" s="213"/>
      <c r="R4" s="214">
        <f t="shared" ref="R4:R42" si="0">SUM(O4:P4)</f>
        <v>750</v>
      </c>
      <c r="S4" s="214">
        <f t="shared" ref="S4:S42" si="1">N4-R4</f>
        <v>15750</v>
      </c>
      <c r="T4" s="213">
        <v>15000</v>
      </c>
      <c r="U4" s="213"/>
      <c r="V4" s="213"/>
      <c r="W4" s="213"/>
      <c r="X4" s="213">
        <v>1500</v>
      </c>
      <c r="Y4" s="214">
        <f>SUM(T4:X4)</f>
        <v>16500</v>
      </c>
      <c r="Z4" s="213">
        <f>0</f>
        <v>0</v>
      </c>
      <c r="AA4" s="213">
        <f>IF(T4&gt;=15000,750,T4*5%)</f>
        <v>750</v>
      </c>
      <c r="AB4" s="213"/>
      <c r="AC4" s="214">
        <f t="shared" ref="AC4:AC42" si="2">SUM(Z4:AA4)</f>
        <v>750</v>
      </c>
      <c r="AD4" s="214">
        <f t="shared" ref="AD4:AD42" si="3">Y4-AC4</f>
        <v>15750</v>
      </c>
      <c r="AE4" s="213">
        <v>15000</v>
      </c>
      <c r="AF4" s="213"/>
      <c r="AG4" s="213"/>
      <c r="AH4" s="213"/>
      <c r="AI4" s="213">
        <v>1500</v>
      </c>
      <c r="AJ4" s="214">
        <f>SUM(AE4:AI4)</f>
        <v>16500</v>
      </c>
      <c r="AK4" s="213">
        <f>0</f>
        <v>0</v>
      </c>
      <c r="AL4" s="213">
        <f>IF(AE4&gt;=15000,750,AE4*5%)</f>
        <v>750</v>
      </c>
      <c r="AM4" s="213"/>
      <c r="AN4" s="214">
        <f t="shared" ref="AN4:AN42" si="4">SUM(AK4:AL4)</f>
        <v>750</v>
      </c>
      <c r="AO4" s="214">
        <f t="shared" ref="AO4:AO42" si="5">AJ4-AN4</f>
        <v>15750</v>
      </c>
      <c r="AP4" s="213">
        <v>15000</v>
      </c>
      <c r="AQ4" s="213"/>
      <c r="AR4" s="213"/>
      <c r="AS4" s="213"/>
      <c r="AT4" s="213">
        <v>1500</v>
      </c>
      <c r="AU4" s="214">
        <f>SUM(AP4:AT4)</f>
        <v>16500</v>
      </c>
      <c r="AV4" s="213">
        <f>0</f>
        <v>0</v>
      </c>
      <c r="AW4" s="213">
        <f>IF(AP4&gt;=15000,750,AP4*5%)</f>
        <v>750</v>
      </c>
      <c r="AX4" s="213"/>
      <c r="AY4" s="214">
        <f t="shared" ref="AY4:AY42" si="6">SUM(AV4:AW4)</f>
        <v>750</v>
      </c>
      <c r="AZ4" s="214">
        <f t="shared" ref="AZ4:AZ42" si="7">AU4-AY4</f>
        <v>15750</v>
      </c>
      <c r="BA4" s="213">
        <v>15000</v>
      </c>
      <c r="BB4" s="213"/>
      <c r="BC4" s="213"/>
      <c r="BD4" s="213"/>
      <c r="BE4" s="213">
        <v>1500</v>
      </c>
      <c r="BF4" s="214">
        <f>SUM(BA4:BE4)</f>
        <v>16500</v>
      </c>
      <c r="BG4" s="213">
        <f>0</f>
        <v>0</v>
      </c>
      <c r="BH4" s="213">
        <f>IF(BA4&gt;=15000,750,BA4*5%)</f>
        <v>750</v>
      </c>
      <c r="BI4" s="213"/>
      <c r="BJ4" s="214">
        <f t="shared" ref="BJ4:BJ42" si="8">SUM(BG4:BH4)</f>
        <v>750</v>
      </c>
      <c r="BK4" s="214">
        <f t="shared" ref="BK4:BK42" si="9">BF4-BJ4</f>
        <v>15750</v>
      </c>
      <c r="BL4" s="213">
        <v>15000</v>
      </c>
      <c r="BM4" s="213"/>
      <c r="BN4" s="213"/>
      <c r="BO4" s="213"/>
      <c r="BP4" s="213">
        <v>1500</v>
      </c>
      <c r="BQ4" s="214">
        <f>SUM(BL4:BP4)</f>
        <v>16500</v>
      </c>
      <c r="BR4" s="213">
        <f>0</f>
        <v>0</v>
      </c>
      <c r="BS4" s="213">
        <f>IF(BL4&gt;=15000,750,BL4*5%)</f>
        <v>750</v>
      </c>
      <c r="BT4" s="213"/>
      <c r="BU4" s="214">
        <f t="shared" ref="BU4:BU42" si="10">SUM(BR4:BS4)</f>
        <v>750</v>
      </c>
      <c r="BV4" s="214">
        <f t="shared" ref="BV4:BV42" si="11">BQ4-BU4</f>
        <v>15750</v>
      </c>
      <c r="BW4" s="213">
        <v>15000</v>
      </c>
      <c r="BX4" s="213"/>
      <c r="BY4" s="213"/>
      <c r="BZ4" s="213"/>
      <c r="CA4" s="213">
        <v>1500</v>
      </c>
      <c r="CB4" s="214">
        <f>SUM(BW4:CA4)</f>
        <v>16500</v>
      </c>
      <c r="CC4" s="213">
        <f>0</f>
        <v>0</v>
      </c>
      <c r="CD4" s="213">
        <f>IF(BW4&gt;=15000,750,BW4*5%)</f>
        <v>750</v>
      </c>
      <c r="CE4" s="213"/>
      <c r="CF4" s="214">
        <f t="shared" ref="CF4:CF42" si="12">SUM(CC4:CD4)</f>
        <v>750</v>
      </c>
      <c r="CG4" s="214">
        <f t="shared" ref="CG4:CG42" si="13">CB4-CF4</f>
        <v>15750</v>
      </c>
      <c r="CH4" s="213">
        <v>15000</v>
      </c>
      <c r="CI4" s="213"/>
      <c r="CJ4" s="213"/>
      <c r="CK4" s="213"/>
      <c r="CL4" s="213">
        <v>1500</v>
      </c>
      <c r="CM4" s="214">
        <f>SUM(CH4:CL4)</f>
        <v>16500</v>
      </c>
      <c r="CN4" s="213">
        <f>0</f>
        <v>0</v>
      </c>
      <c r="CO4" s="213">
        <f>IF(CH4&gt;=15000,750,CH4*5%)</f>
        <v>750</v>
      </c>
      <c r="CP4" s="213"/>
      <c r="CQ4" s="214">
        <f t="shared" ref="CQ4:CQ42" si="14">SUM(CN4:CO4)</f>
        <v>750</v>
      </c>
      <c r="CR4" s="214">
        <f t="shared" ref="CR4:CR42" si="15">CM4-CQ4</f>
        <v>15750</v>
      </c>
      <c r="CS4" s="213">
        <v>15000</v>
      </c>
      <c r="CT4" s="213"/>
      <c r="CU4" s="213"/>
      <c r="CV4" s="213"/>
      <c r="CW4" s="213">
        <v>1500</v>
      </c>
      <c r="CX4" s="214">
        <f>SUM(CS4:CW4)</f>
        <v>16500</v>
      </c>
      <c r="CY4" s="213">
        <f>0</f>
        <v>0</v>
      </c>
      <c r="CZ4" s="213">
        <f>IF(CS4&gt;=15000,750,CS4*5%)</f>
        <v>750</v>
      </c>
      <c r="DA4" s="213"/>
      <c r="DB4" s="214">
        <f t="shared" ref="DB4:DB42" si="16">SUM(CY4:CZ4)</f>
        <v>750</v>
      </c>
      <c r="DC4" s="214">
        <f t="shared" ref="DC4:DC42" si="17">CX4-DB4</f>
        <v>15750</v>
      </c>
      <c r="DD4" s="213">
        <v>15000</v>
      </c>
      <c r="DE4" s="213"/>
      <c r="DF4" s="213"/>
      <c r="DG4" s="213"/>
      <c r="DH4" s="213">
        <v>1500</v>
      </c>
      <c r="DI4" s="214">
        <f>SUM(DD4:DH4)</f>
        <v>16500</v>
      </c>
      <c r="DJ4" s="213">
        <f>0</f>
        <v>0</v>
      </c>
      <c r="DK4" s="213">
        <f>IF(DD4&gt;=15000,750,DD4*5%)</f>
        <v>750</v>
      </c>
      <c r="DL4" s="213"/>
      <c r="DM4" s="214">
        <f t="shared" ref="DM4:DM42" si="18">SUM(DJ4:DK4)</f>
        <v>750</v>
      </c>
      <c r="DN4" s="214">
        <f t="shared" ref="DN4:DN42" si="19">DI4-DM4</f>
        <v>15750</v>
      </c>
      <c r="DO4" s="213">
        <v>15000</v>
      </c>
      <c r="DP4" s="213"/>
      <c r="DQ4" s="213"/>
      <c r="DR4" s="213"/>
      <c r="DS4" s="213">
        <v>1500</v>
      </c>
      <c r="DT4" s="214">
        <f>SUM(DO4:DS4)</f>
        <v>16500</v>
      </c>
      <c r="DU4" s="213">
        <f>0</f>
        <v>0</v>
      </c>
      <c r="DV4" s="213">
        <f>IF(DO4&gt;=15000,750,DO4*5%)</f>
        <v>750</v>
      </c>
      <c r="DW4" s="213"/>
      <c r="DX4" s="214">
        <f t="shared" ref="DX4:DX42" si="20">SUM(DU4:DV4)</f>
        <v>750</v>
      </c>
      <c r="DY4" s="214">
        <f t="shared" ref="DY4:DY42" si="21">DT4-DX4</f>
        <v>15750</v>
      </c>
      <c r="DZ4" s="213">
        <v>15000</v>
      </c>
      <c r="EA4" s="213"/>
      <c r="EB4" s="213"/>
      <c r="EC4" s="213"/>
      <c r="ED4" s="213">
        <v>1500</v>
      </c>
      <c r="EE4" s="214">
        <f>SUM(DZ4:ED4)</f>
        <v>16500</v>
      </c>
      <c r="EF4" s="213">
        <f>0</f>
        <v>0</v>
      </c>
      <c r="EG4" s="213">
        <f>IF(DZ4&gt;=15000,750,DZ4*5%)</f>
        <v>750</v>
      </c>
      <c r="EH4" s="213"/>
      <c r="EI4" s="214">
        <f t="shared" ref="EI4:EI42" si="22">SUM(EF4:EG4)</f>
        <v>750</v>
      </c>
      <c r="EJ4" s="214">
        <f t="shared" ref="EJ4:EJ42" si="23">EE4-EI4</f>
        <v>15750</v>
      </c>
    </row>
    <row r="5" spans="1:140" s="206" customFormat="1" ht="30" customHeight="1">
      <c r="A5" s="207">
        <v>3</v>
      </c>
      <c r="B5" s="208"/>
      <c r="C5" s="218"/>
      <c r="D5" s="208"/>
      <c r="E5" s="208"/>
      <c r="F5" s="216"/>
      <c r="G5" s="212"/>
      <c r="H5" s="207"/>
      <c r="I5" s="213"/>
      <c r="J5" s="213"/>
      <c r="K5" s="213"/>
      <c r="L5" s="213"/>
      <c r="M5" s="213"/>
      <c r="N5" s="214">
        <f t="shared" ref="N5:N42" si="24">SUM(I5:M5)</f>
        <v>0</v>
      </c>
      <c r="O5" s="213"/>
      <c r="P5" s="213">
        <f>IF(I5&gt;=15000,750,I5*5%)</f>
        <v>0</v>
      </c>
      <c r="Q5" s="213"/>
      <c r="R5" s="214">
        <f t="shared" si="0"/>
        <v>0</v>
      </c>
      <c r="S5" s="214">
        <f t="shared" si="1"/>
        <v>0</v>
      </c>
      <c r="T5" s="213"/>
      <c r="U5" s="213"/>
      <c r="V5" s="213"/>
      <c r="W5" s="213"/>
      <c r="X5" s="213"/>
      <c r="Y5" s="214">
        <f t="shared" ref="Y5:Y42" si="25">SUM(T5:X5)</f>
        <v>0</v>
      </c>
      <c r="Z5" s="213"/>
      <c r="AA5" s="213">
        <f>IF(T5&gt;=15000,750,T5*5%)</f>
        <v>0</v>
      </c>
      <c r="AB5" s="213"/>
      <c r="AC5" s="214">
        <f t="shared" si="2"/>
        <v>0</v>
      </c>
      <c r="AD5" s="214">
        <f t="shared" si="3"/>
        <v>0</v>
      </c>
      <c r="AE5" s="213"/>
      <c r="AF5" s="213"/>
      <c r="AG5" s="213"/>
      <c r="AH5" s="213"/>
      <c r="AI5" s="213"/>
      <c r="AJ5" s="214">
        <f t="shared" ref="AJ5:AJ42" si="26">SUM(AE5:AI5)</f>
        <v>0</v>
      </c>
      <c r="AK5" s="213"/>
      <c r="AL5" s="213">
        <f>IF(AE5&gt;=15000,750,AE5*5%)</f>
        <v>0</v>
      </c>
      <c r="AM5" s="213"/>
      <c r="AN5" s="214">
        <f t="shared" si="4"/>
        <v>0</v>
      </c>
      <c r="AO5" s="214">
        <f t="shared" si="5"/>
        <v>0</v>
      </c>
      <c r="AP5" s="213"/>
      <c r="AQ5" s="213"/>
      <c r="AR5" s="213"/>
      <c r="AS5" s="213"/>
      <c r="AT5" s="213"/>
      <c r="AU5" s="214">
        <f t="shared" ref="AU5:AU42" si="27">SUM(AP5:AT5)</f>
        <v>0</v>
      </c>
      <c r="AV5" s="213"/>
      <c r="AW5" s="213">
        <f>IF(AP5&gt;=15000,750,AP5*5%)</f>
        <v>0</v>
      </c>
      <c r="AX5" s="213"/>
      <c r="AY5" s="214">
        <f t="shared" si="6"/>
        <v>0</v>
      </c>
      <c r="AZ5" s="214">
        <f t="shared" si="7"/>
        <v>0</v>
      </c>
      <c r="BA5" s="213"/>
      <c r="BB5" s="213"/>
      <c r="BC5" s="213"/>
      <c r="BD5" s="213"/>
      <c r="BE5" s="213"/>
      <c r="BF5" s="214">
        <f t="shared" ref="BF5:BF42" si="28">SUM(BA5:BE5)</f>
        <v>0</v>
      </c>
      <c r="BG5" s="213"/>
      <c r="BH5" s="213">
        <f>IF(BA5&gt;=15000,750,BA5*5%)</f>
        <v>0</v>
      </c>
      <c r="BI5" s="213"/>
      <c r="BJ5" s="214">
        <f t="shared" si="8"/>
        <v>0</v>
      </c>
      <c r="BK5" s="214">
        <f t="shared" si="9"/>
        <v>0</v>
      </c>
      <c r="BL5" s="213"/>
      <c r="BM5" s="213"/>
      <c r="BN5" s="213"/>
      <c r="BO5" s="213"/>
      <c r="BP5" s="213"/>
      <c r="BQ5" s="214">
        <f t="shared" ref="BQ5:BQ42" si="29">SUM(BL5:BP5)</f>
        <v>0</v>
      </c>
      <c r="BR5" s="213"/>
      <c r="BS5" s="213">
        <f>IF(BL5&gt;=15000,750,BL5*5%)</f>
        <v>0</v>
      </c>
      <c r="BT5" s="213"/>
      <c r="BU5" s="214">
        <f t="shared" si="10"/>
        <v>0</v>
      </c>
      <c r="BV5" s="214">
        <f t="shared" si="11"/>
        <v>0</v>
      </c>
      <c r="BW5" s="213"/>
      <c r="BX5" s="213"/>
      <c r="BY5" s="213"/>
      <c r="BZ5" s="213"/>
      <c r="CA5" s="213"/>
      <c r="CB5" s="214">
        <f t="shared" ref="CB5:CB42" si="30">SUM(BW5:CA5)</f>
        <v>0</v>
      </c>
      <c r="CC5" s="213"/>
      <c r="CD5" s="213">
        <f>IF(BW5&gt;=15000,750,BW5*5%)</f>
        <v>0</v>
      </c>
      <c r="CE5" s="213"/>
      <c r="CF5" s="214">
        <f t="shared" si="12"/>
        <v>0</v>
      </c>
      <c r="CG5" s="214">
        <f t="shared" si="13"/>
        <v>0</v>
      </c>
      <c r="CH5" s="213"/>
      <c r="CI5" s="213"/>
      <c r="CJ5" s="213"/>
      <c r="CK5" s="213"/>
      <c r="CL5" s="213"/>
      <c r="CM5" s="214">
        <f t="shared" ref="CM5:CM42" si="31">SUM(CH5:CL5)</f>
        <v>0</v>
      </c>
      <c r="CN5" s="213"/>
      <c r="CO5" s="213">
        <f>IF(CH5&gt;=15000,750,CH5*5%)</f>
        <v>0</v>
      </c>
      <c r="CP5" s="213"/>
      <c r="CQ5" s="214">
        <f t="shared" si="14"/>
        <v>0</v>
      </c>
      <c r="CR5" s="214">
        <f t="shared" si="15"/>
        <v>0</v>
      </c>
      <c r="CS5" s="213"/>
      <c r="CT5" s="213"/>
      <c r="CU5" s="213"/>
      <c r="CV5" s="213"/>
      <c r="CW5" s="213"/>
      <c r="CX5" s="214">
        <f t="shared" ref="CX5:CX42" si="32">SUM(CS5:CW5)</f>
        <v>0</v>
      </c>
      <c r="CY5" s="213"/>
      <c r="CZ5" s="213">
        <f>IF(CS5&gt;=15000,750,CS5*5%)</f>
        <v>0</v>
      </c>
      <c r="DA5" s="213"/>
      <c r="DB5" s="214">
        <f t="shared" si="16"/>
        <v>0</v>
      </c>
      <c r="DC5" s="214">
        <f t="shared" si="17"/>
        <v>0</v>
      </c>
      <c r="DD5" s="213"/>
      <c r="DE5" s="213"/>
      <c r="DF5" s="213"/>
      <c r="DG5" s="213"/>
      <c r="DH5" s="213"/>
      <c r="DI5" s="214">
        <f t="shared" ref="DI5:DI42" si="33">SUM(DD5:DH5)</f>
        <v>0</v>
      </c>
      <c r="DJ5" s="213"/>
      <c r="DK5" s="213">
        <f>IF(DD5&gt;=15000,750,DD5*5%)</f>
        <v>0</v>
      </c>
      <c r="DL5" s="213"/>
      <c r="DM5" s="214">
        <f t="shared" si="18"/>
        <v>0</v>
      </c>
      <c r="DN5" s="214">
        <f t="shared" si="19"/>
        <v>0</v>
      </c>
      <c r="DO5" s="213"/>
      <c r="DP5" s="213"/>
      <c r="DQ5" s="213"/>
      <c r="DR5" s="213"/>
      <c r="DS5" s="213"/>
      <c r="DT5" s="214">
        <f t="shared" ref="DT5:DT42" si="34">SUM(DO5:DS5)</f>
        <v>0</v>
      </c>
      <c r="DU5" s="213"/>
      <c r="DV5" s="213">
        <f>IF(DO5&gt;=15000,750,DO5*5%)</f>
        <v>0</v>
      </c>
      <c r="DW5" s="213"/>
      <c r="DX5" s="214">
        <f t="shared" si="20"/>
        <v>0</v>
      </c>
      <c r="DY5" s="214">
        <f t="shared" si="21"/>
        <v>0</v>
      </c>
      <c r="DZ5" s="213"/>
      <c r="EA5" s="213"/>
      <c r="EB5" s="213"/>
      <c r="EC5" s="213"/>
      <c r="ED5" s="213"/>
      <c r="EE5" s="214">
        <f t="shared" ref="EE5:EE42" si="35">SUM(DZ5:ED5)</f>
        <v>0</v>
      </c>
      <c r="EF5" s="213"/>
      <c r="EG5" s="213">
        <f>IF(DZ5&gt;=15000,750,DZ5*5%)</f>
        <v>0</v>
      </c>
      <c r="EH5" s="213"/>
      <c r="EI5" s="214">
        <f t="shared" si="22"/>
        <v>0</v>
      </c>
      <c r="EJ5" s="214">
        <f t="shared" si="23"/>
        <v>0</v>
      </c>
    </row>
    <row r="6" spans="1:140" s="206" customFormat="1" ht="30" customHeight="1">
      <c r="A6" s="207">
        <v>4</v>
      </c>
      <c r="B6" s="208"/>
      <c r="C6" s="218"/>
      <c r="D6" s="208"/>
      <c r="E6" s="208"/>
      <c r="F6" s="216"/>
      <c r="G6" s="212"/>
      <c r="H6" s="219"/>
      <c r="I6" s="213"/>
      <c r="J6" s="213"/>
      <c r="K6" s="213"/>
      <c r="L6" s="213"/>
      <c r="M6" s="213"/>
      <c r="N6" s="214">
        <f t="shared" si="24"/>
        <v>0</v>
      </c>
      <c r="O6" s="213"/>
      <c r="P6" s="213">
        <f>IF(I6&gt;=15000,750,I6*5%)</f>
        <v>0</v>
      </c>
      <c r="Q6" s="213"/>
      <c r="R6" s="214">
        <f t="shared" si="0"/>
        <v>0</v>
      </c>
      <c r="S6" s="214">
        <f t="shared" si="1"/>
        <v>0</v>
      </c>
      <c r="T6" s="213"/>
      <c r="U6" s="213"/>
      <c r="V6" s="213"/>
      <c r="W6" s="213"/>
      <c r="X6" s="213"/>
      <c r="Y6" s="214">
        <f t="shared" si="25"/>
        <v>0</v>
      </c>
      <c r="Z6" s="213"/>
      <c r="AA6" s="213">
        <f>IF(T6&gt;=15000,750,T6*5%)</f>
        <v>0</v>
      </c>
      <c r="AB6" s="213"/>
      <c r="AC6" s="214">
        <f t="shared" si="2"/>
        <v>0</v>
      </c>
      <c r="AD6" s="214">
        <f t="shared" si="3"/>
        <v>0</v>
      </c>
      <c r="AE6" s="213"/>
      <c r="AF6" s="213"/>
      <c r="AG6" s="213"/>
      <c r="AH6" s="213"/>
      <c r="AI6" s="213"/>
      <c r="AJ6" s="214">
        <f t="shared" si="26"/>
        <v>0</v>
      </c>
      <c r="AK6" s="213"/>
      <c r="AL6" s="213">
        <f>IF(AE6&gt;=15000,750,AE6*5%)</f>
        <v>0</v>
      </c>
      <c r="AM6" s="213"/>
      <c r="AN6" s="214">
        <f t="shared" si="4"/>
        <v>0</v>
      </c>
      <c r="AO6" s="214">
        <f t="shared" si="5"/>
        <v>0</v>
      </c>
      <c r="AP6" s="213"/>
      <c r="AQ6" s="213"/>
      <c r="AR6" s="213"/>
      <c r="AS6" s="213"/>
      <c r="AT6" s="213"/>
      <c r="AU6" s="214">
        <f t="shared" si="27"/>
        <v>0</v>
      </c>
      <c r="AV6" s="213"/>
      <c r="AW6" s="213">
        <f>IF(AP6&gt;=15000,750,AP6*5%)</f>
        <v>0</v>
      </c>
      <c r="AX6" s="213"/>
      <c r="AY6" s="214">
        <f t="shared" si="6"/>
        <v>0</v>
      </c>
      <c r="AZ6" s="214">
        <f t="shared" si="7"/>
        <v>0</v>
      </c>
      <c r="BA6" s="213"/>
      <c r="BB6" s="213"/>
      <c r="BC6" s="213"/>
      <c r="BD6" s="213"/>
      <c r="BE6" s="213"/>
      <c r="BF6" s="214">
        <f t="shared" si="28"/>
        <v>0</v>
      </c>
      <c r="BG6" s="213"/>
      <c r="BH6" s="213">
        <f>IF(BA6&gt;=15000,750,BA6*5%)</f>
        <v>0</v>
      </c>
      <c r="BI6" s="213"/>
      <c r="BJ6" s="214">
        <f t="shared" si="8"/>
        <v>0</v>
      </c>
      <c r="BK6" s="214">
        <f t="shared" si="9"/>
        <v>0</v>
      </c>
      <c r="BL6" s="213"/>
      <c r="BM6" s="213"/>
      <c r="BN6" s="213"/>
      <c r="BO6" s="213"/>
      <c r="BP6" s="213"/>
      <c r="BQ6" s="214">
        <f t="shared" si="29"/>
        <v>0</v>
      </c>
      <c r="BR6" s="213"/>
      <c r="BS6" s="213">
        <f>IF(BL6&gt;=15000,750,BL6*5%)</f>
        <v>0</v>
      </c>
      <c r="BT6" s="213"/>
      <c r="BU6" s="214">
        <f t="shared" si="10"/>
        <v>0</v>
      </c>
      <c r="BV6" s="214">
        <f t="shared" si="11"/>
        <v>0</v>
      </c>
      <c r="BW6" s="213"/>
      <c r="BX6" s="213"/>
      <c r="BY6" s="213"/>
      <c r="BZ6" s="213"/>
      <c r="CA6" s="213"/>
      <c r="CB6" s="214">
        <f t="shared" si="30"/>
        <v>0</v>
      </c>
      <c r="CC6" s="213"/>
      <c r="CD6" s="213">
        <f>IF(BW6&gt;=15000,750,BW6*5%)</f>
        <v>0</v>
      </c>
      <c r="CE6" s="213"/>
      <c r="CF6" s="214">
        <f t="shared" si="12"/>
        <v>0</v>
      </c>
      <c r="CG6" s="214">
        <f t="shared" si="13"/>
        <v>0</v>
      </c>
      <c r="CH6" s="213"/>
      <c r="CI6" s="213"/>
      <c r="CJ6" s="213"/>
      <c r="CK6" s="213"/>
      <c r="CL6" s="213"/>
      <c r="CM6" s="214">
        <f t="shared" si="31"/>
        <v>0</v>
      </c>
      <c r="CN6" s="213"/>
      <c r="CO6" s="213">
        <f>IF(CH6&gt;=15000,750,CH6*5%)</f>
        <v>0</v>
      </c>
      <c r="CP6" s="213"/>
      <c r="CQ6" s="214">
        <f t="shared" si="14"/>
        <v>0</v>
      </c>
      <c r="CR6" s="214">
        <f t="shared" si="15"/>
        <v>0</v>
      </c>
      <c r="CS6" s="213"/>
      <c r="CT6" s="213"/>
      <c r="CU6" s="213"/>
      <c r="CV6" s="213"/>
      <c r="CW6" s="213"/>
      <c r="CX6" s="214">
        <f t="shared" si="32"/>
        <v>0</v>
      </c>
      <c r="CY6" s="213"/>
      <c r="CZ6" s="213">
        <f>IF(CS6&gt;=15000,750,CS6*5%)</f>
        <v>0</v>
      </c>
      <c r="DA6" s="213"/>
      <c r="DB6" s="214">
        <f t="shared" si="16"/>
        <v>0</v>
      </c>
      <c r="DC6" s="214">
        <f t="shared" si="17"/>
        <v>0</v>
      </c>
      <c r="DD6" s="213"/>
      <c r="DE6" s="213"/>
      <c r="DF6" s="213"/>
      <c r="DG6" s="213"/>
      <c r="DH6" s="213"/>
      <c r="DI6" s="214">
        <f t="shared" si="33"/>
        <v>0</v>
      </c>
      <c r="DJ6" s="213"/>
      <c r="DK6" s="213">
        <f>IF(DD6&gt;=15000,750,DD6*5%)</f>
        <v>0</v>
      </c>
      <c r="DL6" s="213"/>
      <c r="DM6" s="214">
        <f t="shared" si="18"/>
        <v>0</v>
      </c>
      <c r="DN6" s="214">
        <f t="shared" si="19"/>
        <v>0</v>
      </c>
      <c r="DO6" s="213"/>
      <c r="DP6" s="213"/>
      <c r="DQ6" s="213"/>
      <c r="DR6" s="213"/>
      <c r="DS6" s="213"/>
      <c r="DT6" s="214">
        <f t="shared" si="34"/>
        <v>0</v>
      </c>
      <c r="DU6" s="213"/>
      <c r="DV6" s="213">
        <f>IF(DO6&gt;=15000,750,DO6*5%)</f>
        <v>0</v>
      </c>
      <c r="DW6" s="213"/>
      <c r="DX6" s="214">
        <f t="shared" si="20"/>
        <v>0</v>
      </c>
      <c r="DY6" s="214">
        <f t="shared" si="21"/>
        <v>0</v>
      </c>
      <c r="DZ6" s="213"/>
      <c r="EA6" s="213"/>
      <c r="EB6" s="213"/>
      <c r="EC6" s="213"/>
      <c r="ED6" s="213"/>
      <c r="EE6" s="214">
        <f t="shared" si="35"/>
        <v>0</v>
      </c>
      <c r="EF6" s="213"/>
      <c r="EG6" s="213">
        <f>IF(DZ6&gt;=15000,750,DZ6*5%)</f>
        <v>0</v>
      </c>
      <c r="EH6" s="213"/>
      <c r="EI6" s="214">
        <f t="shared" si="22"/>
        <v>0</v>
      </c>
      <c r="EJ6" s="214">
        <f t="shared" si="23"/>
        <v>0</v>
      </c>
    </row>
    <row r="7" spans="1:140" s="206" customFormat="1" ht="30" customHeight="1">
      <c r="A7" s="207">
        <v>5</v>
      </c>
      <c r="B7" s="208"/>
      <c r="C7" s="209"/>
      <c r="D7" s="208"/>
      <c r="E7" s="208"/>
      <c r="F7" s="216"/>
      <c r="G7" s="212"/>
      <c r="H7" s="219"/>
      <c r="I7" s="213"/>
      <c r="J7" s="213"/>
      <c r="K7" s="213"/>
      <c r="L7" s="213"/>
      <c r="M7" s="213"/>
      <c r="N7" s="214">
        <f t="shared" si="24"/>
        <v>0</v>
      </c>
      <c r="O7" s="213"/>
      <c r="P7" s="213">
        <f t="shared" ref="P7:P42" si="36">IF(I7&gt;=15000,750,I7*5%)</f>
        <v>0</v>
      </c>
      <c r="Q7" s="213"/>
      <c r="R7" s="214">
        <f t="shared" si="0"/>
        <v>0</v>
      </c>
      <c r="S7" s="214">
        <f t="shared" si="1"/>
        <v>0</v>
      </c>
      <c r="T7" s="213"/>
      <c r="U7" s="213"/>
      <c r="V7" s="213"/>
      <c r="W7" s="213"/>
      <c r="X7" s="213"/>
      <c r="Y7" s="214">
        <f t="shared" si="25"/>
        <v>0</v>
      </c>
      <c r="Z7" s="213"/>
      <c r="AA7" s="213">
        <f t="shared" ref="AA7:AA42" si="37">IF(T7&gt;=15000,750,T7*5%)</f>
        <v>0</v>
      </c>
      <c r="AB7" s="213"/>
      <c r="AC7" s="214">
        <f t="shared" si="2"/>
        <v>0</v>
      </c>
      <c r="AD7" s="214">
        <f t="shared" si="3"/>
        <v>0</v>
      </c>
      <c r="AE7" s="213"/>
      <c r="AF7" s="213"/>
      <c r="AG7" s="213"/>
      <c r="AH7" s="213"/>
      <c r="AI7" s="213"/>
      <c r="AJ7" s="214">
        <f t="shared" si="26"/>
        <v>0</v>
      </c>
      <c r="AK7" s="213"/>
      <c r="AL7" s="213">
        <f t="shared" ref="AL7:AL42" si="38">IF(AE7&gt;=15000,750,AE7*5%)</f>
        <v>0</v>
      </c>
      <c r="AM7" s="213"/>
      <c r="AN7" s="214">
        <f t="shared" si="4"/>
        <v>0</v>
      </c>
      <c r="AO7" s="214">
        <f t="shared" si="5"/>
        <v>0</v>
      </c>
      <c r="AP7" s="213"/>
      <c r="AQ7" s="213"/>
      <c r="AR7" s="213"/>
      <c r="AS7" s="213"/>
      <c r="AT7" s="213"/>
      <c r="AU7" s="214">
        <f t="shared" si="27"/>
        <v>0</v>
      </c>
      <c r="AV7" s="213"/>
      <c r="AW7" s="213">
        <f t="shared" ref="AW7:AW42" si="39">IF(AP7&gt;=15000,750,AP7*5%)</f>
        <v>0</v>
      </c>
      <c r="AX7" s="213"/>
      <c r="AY7" s="214">
        <f t="shared" si="6"/>
        <v>0</v>
      </c>
      <c r="AZ7" s="214">
        <f t="shared" si="7"/>
        <v>0</v>
      </c>
      <c r="BA7" s="213"/>
      <c r="BB7" s="213"/>
      <c r="BC7" s="213"/>
      <c r="BD7" s="213"/>
      <c r="BE7" s="213"/>
      <c r="BF7" s="214">
        <f t="shared" si="28"/>
        <v>0</v>
      </c>
      <c r="BG7" s="213"/>
      <c r="BH7" s="213">
        <f t="shared" ref="BH7:BH42" si="40">IF(BA7&gt;=15000,750,BA7*5%)</f>
        <v>0</v>
      </c>
      <c r="BI7" s="213"/>
      <c r="BJ7" s="214">
        <f t="shared" si="8"/>
        <v>0</v>
      </c>
      <c r="BK7" s="214">
        <f t="shared" si="9"/>
        <v>0</v>
      </c>
      <c r="BL7" s="213"/>
      <c r="BM7" s="213"/>
      <c r="BN7" s="213"/>
      <c r="BO7" s="213"/>
      <c r="BP7" s="213"/>
      <c r="BQ7" s="214">
        <f t="shared" si="29"/>
        <v>0</v>
      </c>
      <c r="BR7" s="213"/>
      <c r="BS7" s="213">
        <f t="shared" ref="BS7:BS42" si="41">IF(BL7&gt;=15000,750,BL7*5%)</f>
        <v>0</v>
      </c>
      <c r="BT7" s="213"/>
      <c r="BU7" s="214">
        <f t="shared" si="10"/>
        <v>0</v>
      </c>
      <c r="BV7" s="214">
        <f t="shared" si="11"/>
        <v>0</v>
      </c>
      <c r="BW7" s="213"/>
      <c r="BX7" s="213"/>
      <c r="BY7" s="213"/>
      <c r="BZ7" s="213"/>
      <c r="CA7" s="213"/>
      <c r="CB7" s="214">
        <f t="shared" si="30"/>
        <v>0</v>
      </c>
      <c r="CC7" s="213"/>
      <c r="CD7" s="213">
        <f t="shared" ref="CD7:CD42" si="42">IF(BW7&gt;=15000,750,BW7*5%)</f>
        <v>0</v>
      </c>
      <c r="CE7" s="213"/>
      <c r="CF7" s="214">
        <f t="shared" si="12"/>
        <v>0</v>
      </c>
      <c r="CG7" s="214">
        <f t="shared" si="13"/>
        <v>0</v>
      </c>
      <c r="CH7" s="213"/>
      <c r="CI7" s="213"/>
      <c r="CJ7" s="213"/>
      <c r="CK7" s="213"/>
      <c r="CL7" s="213"/>
      <c r="CM7" s="214">
        <f t="shared" si="31"/>
        <v>0</v>
      </c>
      <c r="CN7" s="213"/>
      <c r="CO7" s="213">
        <f t="shared" ref="CO7:CO42" si="43">IF(CH7&gt;=15000,750,CH7*5%)</f>
        <v>0</v>
      </c>
      <c r="CP7" s="213"/>
      <c r="CQ7" s="214">
        <f t="shared" si="14"/>
        <v>0</v>
      </c>
      <c r="CR7" s="214">
        <f t="shared" si="15"/>
        <v>0</v>
      </c>
      <c r="CS7" s="213"/>
      <c r="CT7" s="213"/>
      <c r="CU7" s="213"/>
      <c r="CV7" s="213"/>
      <c r="CW7" s="213"/>
      <c r="CX7" s="214">
        <f t="shared" si="32"/>
        <v>0</v>
      </c>
      <c r="CY7" s="213"/>
      <c r="CZ7" s="213">
        <f t="shared" ref="CZ7:CZ42" si="44">IF(CS7&gt;=15000,750,CS7*5%)</f>
        <v>0</v>
      </c>
      <c r="DA7" s="213"/>
      <c r="DB7" s="214">
        <f t="shared" si="16"/>
        <v>0</v>
      </c>
      <c r="DC7" s="214">
        <f t="shared" si="17"/>
        <v>0</v>
      </c>
      <c r="DD7" s="213"/>
      <c r="DE7" s="213"/>
      <c r="DF7" s="213"/>
      <c r="DG7" s="213"/>
      <c r="DH7" s="213"/>
      <c r="DI7" s="214">
        <f t="shared" si="33"/>
        <v>0</v>
      </c>
      <c r="DJ7" s="213"/>
      <c r="DK7" s="213">
        <f t="shared" ref="DK7:DK42" si="45">IF(DD7&gt;=15000,750,DD7*5%)</f>
        <v>0</v>
      </c>
      <c r="DL7" s="213"/>
      <c r="DM7" s="214">
        <f t="shared" si="18"/>
        <v>0</v>
      </c>
      <c r="DN7" s="214">
        <f t="shared" si="19"/>
        <v>0</v>
      </c>
      <c r="DO7" s="213"/>
      <c r="DP7" s="213"/>
      <c r="DQ7" s="213"/>
      <c r="DR7" s="213"/>
      <c r="DS7" s="213"/>
      <c r="DT7" s="214">
        <f t="shared" si="34"/>
        <v>0</v>
      </c>
      <c r="DU7" s="213"/>
      <c r="DV7" s="213">
        <f t="shared" ref="DV7:DV42" si="46">IF(DO7&gt;=15000,750,DO7*5%)</f>
        <v>0</v>
      </c>
      <c r="DW7" s="213"/>
      <c r="DX7" s="214">
        <f t="shared" si="20"/>
        <v>0</v>
      </c>
      <c r="DY7" s="214">
        <f t="shared" si="21"/>
        <v>0</v>
      </c>
      <c r="DZ7" s="213"/>
      <c r="EA7" s="213"/>
      <c r="EB7" s="213"/>
      <c r="EC7" s="213"/>
      <c r="ED7" s="213"/>
      <c r="EE7" s="214">
        <f t="shared" si="35"/>
        <v>0</v>
      </c>
      <c r="EF7" s="213"/>
      <c r="EG7" s="213">
        <f t="shared" ref="EG7:EG42" si="47">IF(DZ7&gt;=15000,750,DZ7*5%)</f>
        <v>0</v>
      </c>
      <c r="EH7" s="213"/>
      <c r="EI7" s="214">
        <f t="shared" si="22"/>
        <v>0</v>
      </c>
      <c r="EJ7" s="214">
        <f t="shared" si="23"/>
        <v>0</v>
      </c>
    </row>
    <row r="8" spans="1:140" s="206" customFormat="1" ht="30" customHeight="1">
      <c r="A8" s="207">
        <v>6</v>
      </c>
      <c r="B8" s="220"/>
      <c r="C8" s="221"/>
      <c r="D8" s="208"/>
      <c r="E8" s="208"/>
      <c r="F8" s="216"/>
      <c r="G8" s="212"/>
      <c r="H8" s="207"/>
      <c r="I8" s="213"/>
      <c r="J8" s="213"/>
      <c r="K8" s="213"/>
      <c r="L8" s="213"/>
      <c r="M8" s="213"/>
      <c r="N8" s="214">
        <f t="shared" si="24"/>
        <v>0</v>
      </c>
      <c r="O8" s="213"/>
      <c r="P8" s="213">
        <f t="shared" si="36"/>
        <v>0</v>
      </c>
      <c r="Q8" s="213"/>
      <c r="R8" s="214">
        <f t="shared" si="0"/>
        <v>0</v>
      </c>
      <c r="S8" s="214">
        <f t="shared" si="1"/>
        <v>0</v>
      </c>
      <c r="T8" s="213"/>
      <c r="U8" s="213"/>
      <c r="V8" s="213"/>
      <c r="W8" s="213"/>
      <c r="X8" s="213"/>
      <c r="Y8" s="214">
        <f t="shared" si="25"/>
        <v>0</v>
      </c>
      <c r="Z8" s="213"/>
      <c r="AA8" s="213">
        <f t="shared" si="37"/>
        <v>0</v>
      </c>
      <c r="AB8" s="213"/>
      <c r="AC8" s="214">
        <f t="shared" si="2"/>
        <v>0</v>
      </c>
      <c r="AD8" s="214">
        <f t="shared" si="3"/>
        <v>0</v>
      </c>
      <c r="AE8" s="213"/>
      <c r="AF8" s="213"/>
      <c r="AG8" s="213"/>
      <c r="AH8" s="213"/>
      <c r="AI8" s="213"/>
      <c r="AJ8" s="214">
        <f t="shared" si="26"/>
        <v>0</v>
      </c>
      <c r="AK8" s="213"/>
      <c r="AL8" s="213">
        <f t="shared" si="38"/>
        <v>0</v>
      </c>
      <c r="AM8" s="213"/>
      <c r="AN8" s="214">
        <f t="shared" si="4"/>
        <v>0</v>
      </c>
      <c r="AO8" s="214">
        <f t="shared" si="5"/>
        <v>0</v>
      </c>
      <c r="AP8" s="213"/>
      <c r="AQ8" s="213"/>
      <c r="AR8" s="213"/>
      <c r="AS8" s="213"/>
      <c r="AT8" s="213"/>
      <c r="AU8" s="214">
        <f t="shared" si="27"/>
        <v>0</v>
      </c>
      <c r="AV8" s="213"/>
      <c r="AW8" s="213">
        <f t="shared" si="39"/>
        <v>0</v>
      </c>
      <c r="AX8" s="213"/>
      <c r="AY8" s="214">
        <f t="shared" si="6"/>
        <v>0</v>
      </c>
      <c r="AZ8" s="214">
        <f t="shared" si="7"/>
        <v>0</v>
      </c>
      <c r="BA8" s="213"/>
      <c r="BB8" s="213"/>
      <c r="BC8" s="213"/>
      <c r="BD8" s="213"/>
      <c r="BE8" s="213"/>
      <c r="BF8" s="214">
        <f t="shared" si="28"/>
        <v>0</v>
      </c>
      <c r="BG8" s="213"/>
      <c r="BH8" s="213">
        <f t="shared" si="40"/>
        <v>0</v>
      </c>
      <c r="BI8" s="213"/>
      <c r="BJ8" s="214">
        <f t="shared" si="8"/>
        <v>0</v>
      </c>
      <c r="BK8" s="214">
        <f t="shared" si="9"/>
        <v>0</v>
      </c>
      <c r="BL8" s="213"/>
      <c r="BM8" s="213"/>
      <c r="BN8" s="213"/>
      <c r="BO8" s="213"/>
      <c r="BP8" s="213"/>
      <c r="BQ8" s="214">
        <f t="shared" si="29"/>
        <v>0</v>
      </c>
      <c r="BR8" s="213"/>
      <c r="BS8" s="213">
        <f t="shared" si="41"/>
        <v>0</v>
      </c>
      <c r="BT8" s="213"/>
      <c r="BU8" s="214">
        <f t="shared" si="10"/>
        <v>0</v>
      </c>
      <c r="BV8" s="214">
        <f t="shared" si="11"/>
        <v>0</v>
      </c>
      <c r="BW8" s="213"/>
      <c r="BX8" s="213"/>
      <c r="BY8" s="213"/>
      <c r="BZ8" s="213"/>
      <c r="CA8" s="213"/>
      <c r="CB8" s="214">
        <f t="shared" si="30"/>
        <v>0</v>
      </c>
      <c r="CC8" s="213"/>
      <c r="CD8" s="213">
        <f t="shared" si="42"/>
        <v>0</v>
      </c>
      <c r="CE8" s="213"/>
      <c r="CF8" s="214">
        <f t="shared" si="12"/>
        <v>0</v>
      </c>
      <c r="CG8" s="214">
        <f t="shared" si="13"/>
        <v>0</v>
      </c>
      <c r="CH8" s="213"/>
      <c r="CI8" s="213"/>
      <c r="CJ8" s="213"/>
      <c r="CK8" s="213"/>
      <c r="CL8" s="213"/>
      <c r="CM8" s="214">
        <f t="shared" si="31"/>
        <v>0</v>
      </c>
      <c r="CN8" s="213"/>
      <c r="CO8" s="213">
        <f t="shared" si="43"/>
        <v>0</v>
      </c>
      <c r="CP8" s="213"/>
      <c r="CQ8" s="214">
        <f t="shared" si="14"/>
        <v>0</v>
      </c>
      <c r="CR8" s="214">
        <f t="shared" si="15"/>
        <v>0</v>
      </c>
      <c r="CS8" s="213"/>
      <c r="CT8" s="213"/>
      <c r="CU8" s="213"/>
      <c r="CV8" s="213"/>
      <c r="CW8" s="213"/>
      <c r="CX8" s="214">
        <f t="shared" si="32"/>
        <v>0</v>
      </c>
      <c r="CY8" s="213"/>
      <c r="CZ8" s="213">
        <f t="shared" si="44"/>
        <v>0</v>
      </c>
      <c r="DA8" s="213"/>
      <c r="DB8" s="214">
        <f t="shared" si="16"/>
        <v>0</v>
      </c>
      <c r="DC8" s="214">
        <f t="shared" si="17"/>
        <v>0</v>
      </c>
      <c r="DD8" s="213"/>
      <c r="DE8" s="213"/>
      <c r="DF8" s="213"/>
      <c r="DG8" s="213"/>
      <c r="DH8" s="213"/>
      <c r="DI8" s="214">
        <f t="shared" si="33"/>
        <v>0</v>
      </c>
      <c r="DJ8" s="213"/>
      <c r="DK8" s="213">
        <f t="shared" si="45"/>
        <v>0</v>
      </c>
      <c r="DL8" s="213"/>
      <c r="DM8" s="214">
        <f t="shared" si="18"/>
        <v>0</v>
      </c>
      <c r="DN8" s="214">
        <f t="shared" si="19"/>
        <v>0</v>
      </c>
      <c r="DO8" s="213"/>
      <c r="DP8" s="213"/>
      <c r="DQ8" s="213"/>
      <c r="DR8" s="213"/>
      <c r="DS8" s="213"/>
      <c r="DT8" s="214">
        <f t="shared" si="34"/>
        <v>0</v>
      </c>
      <c r="DU8" s="213"/>
      <c r="DV8" s="213">
        <f t="shared" si="46"/>
        <v>0</v>
      </c>
      <c r="DW8" s="213"/>
      <c r="DX8" s="214">
        <f t="shared" si="20"/>
        <v>0</v>
      </c>
      <c r="DY8" s="214">
        <f t="shared" si="21"/>
        <v>0</v>
      </c>
      <c r="DZ8" s="213"/>
      <c r="EA8" s="213"/>
      <c r="EB8" s="213"/>
      <c r="EC8" s="213"/>
      <c r="ED8" s="213"/>
      <c r="EE8" s="214">
        <f t="shared" si="35"/>
        <v>0</v>
      </c>
      <c r="EF8" s="213"/>
      <c r="EG8" s="213">
        <f t="shared" si="47"/>
        <v>0</v>
      </c>
      <c r="EH8" s="213"/>
      <c r="EI8" s="214">
        <f t="shared" si="22"/>
        <v>0</v>
      </c>
      <c r="EJ8" s="214">
        <f t="shared" si="23"/>
        <v>0</v>
      </c>
    </row>
    <row r="9" spans="1:140" s="206" customFormat="1" ht="30" customHeight="1">
      <c r="A9" s="207">
        <v>7</v>
      </c>
      <c r="B9" s="208"/>
      <c r="C9" s="209"/>
      <c r="D9" s="208"/>
      <c r="E9" s="208"/>
      <c r="F9" s="216"/>
      <c r="G9" s="212"/>
      <c r="H9" s="207"/>
      <c r="I9" s="213"/>
      <c r="J9" s="213"/>
      <c r="K9" s="213"/>
      <c r="L9" s="213"/>
      <c r="M9" s="213"/>
      <c r="N9" s="214">
        <f t="shared" si="24"/>
        <v>0</v>
      </c>
      <c r="O9" s="213"/>
      <c r="P9" s="213">
        <f t="shared" si="36"/>
        <v>0</v>
      </c>
      <c r="Q9" s="213"/>
      <c r="R9" s="214">
        <f t="shared" si="0"/>
        <v>0</v>
      </c>
      <c r="S9" s="214">
        <f t="shared" si="1"/>
        <v>0</v>
      </c>
      <c r="T9" s="213"/>
      <c r="U9" s="213"/>
      <c r="V9" s="213"/>
      <c r="W9" s="213"/>
      <c r="X9" s="213"/>
      <c r="Y9" s="214">
        <f t="shared" si="25"/>
        <v>0</v>
      </c>
      <c r="Z9" s="213"/>
      <c r="AA9" s="213">
        <f t="shared" si="37"/>
        <v>0</v>
      </c>
      <c r="AB9" s="213"/>
      <c r="AC9" s="214">
        <f t="shared" si="2"/>
        <v>0</v>
      </c>
      <c r="AD9" s="214">
        <f t="shared" si="3"/>
        <v>0</v>
      </c>
      <c r="AE9" s="213"/>
      <c r="AF9" s="213"/>
      <c r="AG9" s="213"/>
      <c r="AH9" s="213"/>
      <c r="AI9" s="213"/>
      <c r="AJ9" s="214">
        <f t="shared" si="26"/>
        <v>0</v>
      </c>
      <c r="AK9" s="213"/>
      <c r="AL9" s="213">
        <f t="shared" si="38"/>
        <v>0</v>
      </c>
      <c r="AM9" s="213"/>
      <c r="AN9" s="214">
        <f t="shared" si="4"/>
        <v>0</v>
      </c>
      <c r="AO9" s="214">
        <f t="shared" si="5"/>
        <v>0</v>
      </c>
      <c r="AP9" s="213"/>
      <c r="AQ9" s="213"/>
      <c r="AR9" s="213"/>
      <c r="AS9" s="213"/>
      <c r="AT9" s="213"/>
      <c r="AU9" s="214">
        <f t="shared" si="27"/>
        <v>0</v>
      </c>
      <c r="AV9" s="213"/>
      <c r="AW9" s="213">
        <f t="shared" si="39"/>
        <v>0</v>
      </c>
      <c r="AX9" s="213"/>
      <c r="AY9" s="214">
        <f t="shared" si="6"/>
        <v>0</v>
      </c>
      <c r="AZ9" s="214">
        <f t="shared" si="7"/>
        <v>0</v>
      </c>
      <c r="BA9" s="213"/>
      <c r="BB9" s="213"/>
      <c r="BC9" s="213"/>
      <c r="BD9" s="213"/>
      <c r="BE9" s="213"/>
      <c r="BF9" s="214">
        <f t="shared" si="28"/>
        <v>0</v>
      </c>
      <c r="BG9" s="213"/>
      <c r="BH9" s="213">
        <f t="shared" si="40"/>
        <v>0</v>
      </c>
      <c r="BI9" s="213"/>
      <c r="BJ9" s="214">
        <f t="shared" si="8"/>
        <v>0</v>
      </c>
      <c r="BK9" s="214">
        <f t="shared" si="9"/>
        <v>0</v>
      </c>
      <c r="BL9" s="213"/>
      <c r="BM9" s="213"/>
      <c r="BN9" s="213"/>
      <c r="BO9" s="213"/>
      <c r="BP9" s="213"/>
      <c r="BQ9" s="214">
        <f t="shared" si="29"/>
        <v>0</v>
      </c>
      <c r="BR9" s="213"/>
      <c r="BS9" s="213">
        <f t="shared" si="41"/>
        <v>0</v>
      </c>
      <c r="BT9" s="213"/>
      <c r="BU9" s="214">
        <f t="shared" si="10"/>
        <v>0</v>
      </c>
      <c r="BV9" s="214">
        <f t="shared" si="11"/>
        <v>0</v>
      </c>
      <c r="BW9" s="213"/>
      <c r="BX9" s="213"/>
      <c r="BY9" s="213"/>
      <c r="BZ9" s="213"/>
      <c r="CA9" s="213"/>
      <c r="CB9" s="214">
        <f t="shared" si="30"/>
        <v>0</v>
      </c>
      <c r="CC9" s="213"/>
      <c r="CD9" s="213">
        <f t="shared" si="42"/>
        <v>0</v>
      </c>
      <c r="CE9" s="213"/>
      <c r="CF9" s="214">
        <f t="shared" si="12"/>
        <v>0</v>
      </c>
      <c r="CG9" s="214">
        <f t="shared" si="13"/>
        <v>0</v>
      </c>
      <c r="CH9" s="213"/>
      <c r="CI9" s="213"/>
      <c r="CJ9" s="213"/>
      <c r="CK9" s="213"/>
      <c r="CL9" s="213"/>
      <c r="CM9" s="214">
        <f t="shared" si="31"/>
        <v>0</v>
      </c>
      <c r="CN9" s="213"/>
      <c r="CO9" s="213">
        <f t="shared" si="43"/>
        <v>0</v>
      </c>
      <c r="CP9" s="213"/>
      <c r="CQ9" s="214">
        <f t="shared" si="14"/>
        <v>0</v>
      </c>
      <c r="CR9" s="214">
        <f t="shared" si="15"/>
        <v>0</v>
      </c>
      <c r="CS9" s="213"/>
      <c r="CT9" s="213"/>
      <c r="CU9" s="213"/>
      <c r="CV9" s="213"/>
      <c r="CW9" s="213"/>
      <c r="CX9" s="214">
        <f t="shared" si="32"/>
        <v>0</v>
      </c>
      <c r="CY9" s="213"/>
      <c r="CZ9" s="213">
        <f t="shared" si="44"/>
        <v>0</v>
      </c>
      <c r="DA9" s="213"/>
      <c r="DB9" s="214">
        <f t="shared" si="16"/>
        <v>0</v>
      </c>
      <c r="DC9" s="214">
        <f t="shared" si="17"/>
        <v>0</v>
      </c>
      <c r="DD9" s="213"/>
      <c r="DE9" s="213"/>
      <c r="DF9" s="213"/>
      <c r="DG9" s="213"/>
      <c r="DH9" s="213"/>
      <c r="DI9" s="214">
        <f t="shared" si="33"/>
        <v>0</v>
      </c>
      <c r="DJ9" s="213"/>
      <c r="DK9" s="213">
        <f t="shared" si="45"/>
        <v>0</v>
      </c>
      <c r="DL9" s="213"/>
      <c r="DM9" s="214">
        <f t="shared" si="18"/>
        <v>0</v>
      </c>
      <c r="DN9" s="214">
        <f t="shared" si="19"/>
        <v>0</v>
      </c>
      <c r="DO9" s="213"/>
      <c r="DP9" s="213"/>
      <c r="DQ9" s="213"/>
      <c r="DR9" s="213"/>
      <c r="DS9" s="213"/>
      <c r="DT9" s="214">
        <f t="shared" si="34"/>
        <v>0</v>
      </c>
      <c r="DU9" s="213"/>
      <c r="DV9" s="213">
        <f t="shared" si="46"/>
        <v>0</v>
      </c>
      <c r="DW9" s="213"/>
      <c r="DX9" s="214">
        <f t="shared" si="20"/>
        <v>0</v>
      </c>
      <c r="DY9" s="214">
        <f t="shared" si="21"/>
        <v>0</v>
      </c>
      <c r="DZ9" s="213"/>
      <c r="EA9" s="213"/>
      <c r="EB9" s="213"/>
      <c r="EC9" s="213"/>
      <c r="ED9" s="213"/>
      <c r="EE9" s="214">
        <f t="shared" si="35"/>
        <v>0</v>
      </c>
      <c r="EF9" s="213"/>
      <c r="EG9" s="213">
        <f t="shared" si="47"/>
        <v>0</v>
      </c>
      <c r="EH9" s="213"/>
      <c r="EI9" s="214">
        <f t="shared" si="22"/>
        <v>0</v>
      </c>
      <c r="EJ9" s="214">
        <f t="shared" si="23"/>
        <v>0</v>
      </c>
    </row>
    <row r="10" spans="1:140" s="206" customFormat="1" ht="30" customHeight="1">
      <c r="A10" s="207">
        <v>8</v>
      </c>
      <c r="B10" s="216"/>
      <c r="C10" s="222"/>
      <c r="D10" s="208"/>
      <c r="E10" s="208"/>
      <c r="F10" s="216"/>
      <c r="G10" s="212"/>
      <c r="H10" s="207"/>
      <c r="I10" s="213"/>
      <c r="J10" s="213"/>
      <c r="K10" s="213"/>
      <c r="L10" s="213"/>
      <c r="M10" s="213"/>
      <c r="N10" s="214">
        <f t="shared" si="24"/>
        <v>0</v>
      </c>
      <c r="O10" s="213"/>
      <c r="P10" s="213">
        <f t="shared" si="36"/>
        <v>0</v>
      </c>
      <c r="Q10" s="213"/>
      <c r="R10" s="214">
        <f t="shared" si="0"/>
        <v>0</v>
      </c>
      <c r="S10" s="214">
        <f t="shared" si="1"/>
        <v>0</v>
      </c>
      <c r="T10" s="213"/>
      <c r="U10" s="213"/>
      <c r="V10" s="213"/>
      <c r="W10" s="213"/>
      <c r="X10" s="213"/>
      <c r="Y10" s="214">
        <f t="shared" si="25"/>
        <v>0</v>
      </c>
      <c r="Z10" s="213"/>
      <c r="AA10" s="213">
        <f t="shared" si="37"/>
        <v>0</v>
      </c>
      <c r="AB10" s="213"/>
      <c r="AC10" s="214">
        <f t="shared" si="2"/>
        <v>0</v>
      </c>
      <c r="AD10" s="214">
        <f t="shared" si="3"/>
        <v>0</v>
      </c>
      <c r="AE10" s="213"/>
      <c r="AF10" s="213"/>
      <c r="AG10" s="213"/>
      <c r="AH10" s="213"/>
      <c r="AI10" s="213"/>
      <c r="AJ10" s="214">
        <f t="shared" si="26"/>
        <v>0</v>
      </c>
      <c r="AK10" s="213"/>
      <c r="AL10" s="213">
        <f t="shared" si="38"/>
        <v>0</v>
      </c>
      <c r="AM10" s="213"/>
      <c r="AN10" s="214">
        <f t="shared" si="4"/>
        <v>0</v>
      </c>
      <c r="AO10" s="214">
        <f t="shared" si="5"/>
        <v>0</v>
      </c>
      <c r="AP10" s="213"/>
      <c r="AQ10" s="213"/>
      <c r="AR10" s="213"/>
      <c r="AS10" s="213"/>
      <c r="AT10" s="213"/>
      <c r="AU10" s="214">
        <f t="shared" si="27"/>
        <v>0</v>
      </c>
      <c r="AV10" s="213"/>
      <c r="AW10" s="213">
        <f t="shared" si="39"/>
        <v>0</v>
      </c>
      <c r="AX10" s="213"/>
      <c r="AY10" s="214">
        <f t="shared" si="6"/>
        <v>0</v>
      </c>
      <c r="AZ10" s="214">
        <f t="shared" si="7"/>
        <v>0</v>
      </c>
      <c r="BA10" s="213"/>
      <c r="BB10" s="213"/>
      <c r="BC10" s="213"/>
      <c r="BD10" s="213"/>
      <c r="BE10" s="213"/>
      <c r="BF10" s="214">
        <f t="shared" si="28"/>
        <v>0</v>
      </c>
      <c r="BG10" s="213"/>
      <c r="BH10" s="213">
        <f t="shared" si="40"/>
        <v>0</v>
      </c>
      <c r="BI10" s="213"/>
      <c r="BJ10" s="214">
        <f t="shared" si="8"/>
        <v>0</v>
      </c>
      <c r="BK10" s="214">
        <f t="shared" si="9"/>
        <v>0</v>
      </c>
      <c r="BL10" s="213"/>
      <c r="BM10" s="213"/>
      <c r="BN10" s="213"/>
      <c r="BO10" s="213"/>
      <c r="BP10" s="213"/>
      <c r="BQ10" s="214">
        <f t="shared" si="29"/>
        <v>0</v>
      </c>
      <c r="BR10" s="213"/>
      <c r="BS10" s="213">
        <f t="shared" si="41"/>
        <v>0</v>
      </c>
      <c r="BT10" s="213"/>
      <c r="BU10" s="214">
        <f t="shared" si="10"/>
        <v>0</v>
      </c>
      <c r="BV10" s="214">
        <f t="shared" si="11"/>
        <v>0</v>
      </c>
      <c r="BW10" s="213"/>
      <c r="BX10" s="213"/>
      <c r="BY10" s="213"/>
      <c r="BZ10" s="213"/>
      <c r="CA10" s="213"/>
      <c r="CB10" s="214">
        <f t="shared" si="30"/>
        <v>0</v>
      </c>
      <c r="CC10" s="213"/>
      <c r="CD10" s="213">
        <f t="shared" si="42"/>
        <v>0</v>
      </c>
      <c r="CE10" s="213"/>
      <c r="CF10" s="214">
        <f t="shared" si="12"/>
        <v>0</v>
      </c>
      <c r="CG10" s="214">
        <f t="shared" si="13"/>
        <v>0</v>
      </c>
      <c r="CH10" s="213"/>
      <c r="CI10" s="213"/>
      <c r="CJ10" s="213"/>
      <c r="CK10" s="213"/>
      <c r="CL10" s="213"/>
      <c r="CM10" s="214">
        <f t="shared" si="31"/>
        <v>0</v>
      </c>
      <c r="CN10" s="213"/>
      <c r="CO10" s="213">
        <f t="shared" si="43"/>
        <v>0</v>
      </c>
      <c r="CP10" s="213"/>
      <c r="CQ10" s="214">
        <f t="shared" si="14"/>
        <v>0</v>
      </c>
      <c r="CR10" s="214">
        <f t="shared" si="15"/>
        <v>0</v>
      </c>
      <c r="CS10" s="213"/>
      <c r="CT10" s="213"/>
      <c r="CU10" s="213"/>
      <c r="CV10" s="213"/>
      <c r="CW10" s="213"/>
      <c r="CX10" s="214">
        <f t="shared" si="32"/>
        <v>0</v>
      </c>
      <c r="CY10" s="213"/>
      <c r="CZ10" s="213">
        <f t="shared" si="44"/>
        <v>0</v>
      </c>
      <c r="DA10" s="213"/>
      <c r="DB10" s="214">
        <f t="shared" si="16"/>
        <v>0</v>
      </c>
      <c r="DC10" s="214">
        <f t="shared" si="17"/>
        <v>0</v>
      </c>
      <c r="DD10" s="213"/>
      <c r="DE10" s="213"/>
      <c r="DF10" s="213"/>
      <c r="DG10" s="213"/>
      <c r="DH10" s="213"/>
      <c r="DI10" s="214">
        <f t="shared" si="33"/>
        <v>0</v>
      </c>
      <c r="DJ10" s="213"/>
      <c r="DK10" s="213">
        <f t="shared" si="45"/>
        <v>0</v>
      </c>
      <c r="DL10" s="213"/>
      <c r="DM10" s="214">
        <f t="shared" si="18"/>
        <v>0</v>
      </c>
      <c r="DN10" s="214">
        <f t="shared" si="19"/>
        <v>0</v>
      </c>
      <c r="DO10" s="213"/>
      <c r="DP10" s="213"/>
      <c r="DQ10" s="213"/>
      <c r="DR10" s="213"/>
      <c r="DS10" s="213"/>
      <c r="DT10" s="214">
        <f t="shared" si="34"/>
        <v>0</v>
      </c>
      <c r="DU10" s="213"/>
      <c r="DV10" s="213">
        <f t="shared" si="46"/>
        <v>0</v>
      </c>
      <c r="DW10" s="213"/>
      <c r="DX10" s="214">
        <f t="shared" si="20"/>
        <v>0</v>
      </c>
      <c r="DY10" s="214">
        <f t="shared" si="21"/>
        <v>0</v>
      </c>
      <c r="DZ10" s="213"/>
      <c r="EA10" s="213"/>
      <c r="EB10" s="213"/>
      <c r="EC10" s="213"/>
      <c r="ED10" s="213"/>
      <c r="EE10" s="214">
        <f t="shared" si="35"/>
        <v>0</v>
      </c>
      <c r="EF10" s="213"/>
      <c r="EG10" s="213">
        <f t="shared" si="47"/>
        <v>0</v>
      </c>
      <c r="EH10" s="213"/>
      <c r="EI10" s="214">
        <f t="shared" si="22"/>
        <v>0</v>
      </c>
      <c r="EJ10" s="214">
        <f t="shared" si="23"/>
        <v>0</v>
      </c>
    </row>
    <row r="11" spans="1:140" s="206" customFormat="1" ht="30" customHeight="1">
      <c r="A11" s="207">
        <v>9</v>
      </c>
      <c r="B11" s="223"/>
      <c r="C11" s="209"/>
      <c r="D11" s="208"/>
      <c r="E11" s="208"/>
      <c r="F11" s="216"/>
      <c r="G11" s="212"/>
      <c r="H11" s="207"/>
      <c r="I11" s="213"/>
      <c r="J11" s="213"/>
      <c r="K11" s="213"/>
      <c r="L11" s="213"/>
      <c r="M11" s="213"/>
      <c r="N11" s="214">
        <f t="shared" si="24"/>
        <v>0</v>
      </c>
      <c r="O11" s="213"/>
      <c r="P11" s="213">
        <f t="shared" si="36"/>
        <v>0</v>
      </c>
      <c r="Q11" s="213"/>
      <c r="R11" s="214">
        <f t="shared" si="0"/>
        <v>0</v>
      </c>
      <c r="S11" s="214">
        <f t="shared" si="1"/>
        <v>0</v>
      </c>
      <c r="T11" s="213"/>
      <c r="U11" s="213"/>
      <c r="V11" s="213"/>
      <c r="W11" s="213"/>
      <c r="X11" s="213"/>
      <c r="Y11" s="214">
        <f t="shared" si="25"/>
        <v>0</v>
      </c>
      <c r="Z11" s="213"/>
      <c r="AA11" s="213">
        <f t="shared" si="37"/>
        <v>0</v>
      </c>
      <c r="AB11" s="213"/>
      <c r="AC11" s="214">
        <f t="shared" si="2"/>
        <v>0</v>
      </c>
      <c r="AD11" s="214">
        <f t="shared" si="3"/>
        <v>0</v>
      </c>
      <c r="AE11" s="213"/>
      <c r="AF11" s="213"/>
      <c r="AG11" s="213"/>
      <c r="AH11" s="213"/>
      <c r="AI11" s="213"/>
      <c r="AJ11" s="214">
        <f t="shared" si="26"/>
        <v>0</v>
      </c>
      <c r="AK11" s="213"/>
      <c r="AL11" s="213">
        <f t="shared" si="38"/>
        <v>0</v>
      </c>
      <c r="AM11" s="213"/>
      <c r="AN11" s="214">
        <f t="shared" si="4"/>
        <v>0</v>
      </c>
      <c r="AO11" s="214">
        <f t="shared" si="5"/>
        <v>0</v>
      </c>
      <c r="AP11" s="213"/>
      <c r="AQ11" s="213"/>
      <c r="AR11" s="213"/>
      <c r="AS11" s="213"/>
      <c r="AT11" s="213"/>
      <c r="AU11" s="214">
        <f t="shared" si="27"/>
        <v>0</v>
      </c>
      <c r="AV11" s="213"/>
      <c r="AW11" s="213">
        <f t="shared" si="39"/>
        <v>0</v>
      </c>
      <c r="AX11" s="213"/>
      <c r="AY11" s="214">
        <f t="shared" si="6"/>
        <v>0</v>
      </c>
      <c r="AZ11" s="214">
        <f t="shared" si="7"/>
        <v>0</v>
      </c>
      <c r="BA11" s="213"/>
      <c r="BB11" s="213"/>
      <c r="BC11" s="213"/>
      <c r="BD11" s="213"/>
      <c r="BE11" s="213"/>
      <c r="BF11" s="214">
        <f t="shared" si="28"/>
        <v>0</v>
      </c>
      <c r="BG11" s="213"/>
      <c r="BH11" s="213">
        <f t="shared" si="40"/>
        <v>0</v>
      </c>
      <c r="BI11" s="213"/>
      <c r="BJ11" s="214">
        <f t="shared" si="8"/>
        <v>0</v>
      </c>
      <c r="BK11" s="214">
        <f t="shared" si="9"/>
        <v>0</v>
      </c>
      <c r="BL11" s="213"/>
      <c r="BM11" s="213"/>
      <c r="BN11" s="213"/>
      <c r="BO11" s="213"/>
      <c r="BP11" s="213"/>
      <c r="BQ11" s="214">
        <f t="shared" si="29"/>
        <v>0</v>
      </c>
      <c r="BR11" s="213"/>
      <c r="BS11" s="213">
        <f t="shared" si="41"/>
        <v>0</v>
      </c>
      <c r="BT11" s="213"/>
      <c r="BU11" s="214">
        <f t="shared" si="10"/>
        <v>0</v>
      </c>
      <c r="BV11" s="214">
        <f t="shared" si="11"/>
        <v>0</v>
      </c>
      <c r="BW11" s="213"/>
      <c r="BX11" s="213"/>
      <c r="BY11" s="213"/>
      <c r="BZ11" s="213"/>
      <c r="CA11" s="213"/>
      <c r="CB11" s="214">
        <f t="shared" si="30"/>
        <v>0</v>
      </c>
      <c r="CC11" s="213"/>
      <c r="CD11" s="213">
        <f t="shared" si="42"/>
        <v>0</v>
      </c>
      <c r="CE11" s="213"/>
      <c r="CF11" s="214">
        <f t="shared" si="12"/>
        <v>0</v>
      </c>
      <c r="CG11" s="214">
        <f t="shared" si="13"/>
        <v>0</v>
      </c>
      <c r="CH11" s="213"/>
      <c r="CI11" s="213"/>
      <c r="CJ11" s="213"/>
      <c r="CK11" s="213"/>
      <c r="CL11" s="213"/>
      <c r="CM11" s="214">
        <f t="shared" si="31"/>
        <v>0</v>
      </c>
      <c r="CN11" s="213"/>
      <c r="CO11" s="213">
        <f t="shared" si="43"/>
        <v>0</v>
      </c>
      <c r="CP11" s="213"/>
      <c r="CQ11" s="214">
        <f t="shared" si="14"/>
        <v>0</v>
      </c>
      <c r="CR11" s="214">
        <f t="shared" si="15"/>
        <v>0</v>
      </c>
      <c r="CS11" s="213"/>
      <c r="CT11" s="213"/>
      <c r="CU11" s="213"/>
      <c r="CV11" s="213"/>
      <c r="CW11" s="213"/>
      <c r="CX11" s="214">
        <f t="shared" si="32"/>
        <v>0</v>
      </c>
      <c r="CY11" s="213"/>
      <c r="CZ11" s="213">
        <f t="shared" si="44"/>
        <v>0</v>
      </c>
      <c r="DA11" s="213"/>
      <c r="DB11" s="214">
        <f t="shared" si="16"/>
        <v>0</v>
      </c>
      <c r="DC11" s="214">
        <f t="shared" si="17"/>
        <v>0</v>
      </c>
      <c r="DD11" s="213"/>
      <c r="DE11" s="213"/>
      <c r="DF11" s="213"/>
      <c r="DG11" s="213"/>
      <c r="DH11" s="213"/>
      <c r="DI11" s="214">
        <f t="shared" si="33"/>
        <v>0</v>
      </c>
      <c r="DJ11" s="213"/>
      <c r="DK11" s="213">
        <f t="shared" si="45"/>
        <v>0</v>
      </c>
      <c r="DL11" s="213"/>
      <c r="DM11" s="214">
        <f t="shared" si="18"/>
        <v>0</v>
      </c>
      <c r="DN11" s="214">
        <f t="shared" si="19"/>
        <v>0</v>
      </c>
      <c r="DO11" s="213"/>
      <c r="DP11" s="213"/>
      <c r="DQ11" s="213"/>
      <c r="DR11" s="213"/>
      <c r="DS11" s="213"/>
      <c r="DT11" s="214">
        <f t="shared" si="34"/>
        <v>0</v>
      </c>
      <c r="DU11" s="213"/>
      <c r="DV11" s="213">
        <f t="shared" si="46"/>
        <v>0</v>
      </c>
      <c r="DW11" s="213"/>
      <c r="DX11" s="214">
        <f t="shared" si="20"/>
        <v>0</v>
      </c>
      <c r="DY11" s="214">
        <f t="shared" si="21"/>
        <v>0</v>
      </c>
      <c r="DZ11" s="213"/>
      <c r="EA11" s="213"/>
      <c r="EB11" s="213"/>
      <c r="EC11" s="213"/>
      <c r="ED11" s="213"/>
      <c r="EE11" s="214">
        <f t="shared" si="35"/>
        <v>0</v>
      </c>
      <c r="EF11" s="213"/>
      <c r="EG11" s="213">
        <f t="shared" si="47"/>
        <v>0</v>
      </c>
      <c r="EH11" s="213"/>
      <c r="EI11" s="214">
        <f t="shared" si="22"/>
        <v>0</v>
      </c>
      <c r="EJ11" s="214">
        <f t="shared" si="23"/>
        <v>0</v>
      </c>
    </row>
    <row r="12" spans="1:140" s="206" customFormat="1" ht="30" customHeight="1">
      <c r="A12" s="207">
        <v>10</v>
      </c>
      <c r="B12" s="208"/>
      <c r="C12" s="209"/>
      <c r="D12" s="208"/>
      <c r="E12" s="208"/>
      <c r="F12" s="216"/>
      <c r="G12" s="212"/>
      <c r="H12" s="207"/>
      <c r="I12" s="213"/>
      <c r="J12" s="213"/>
      <c r="K12" s="213"/>
      <c r="L12" s="213"/>
      <c r="M12" s="213"/>
      <c r="N12" s="214">
        <f t="shared" si="24"/>
        <v>0</v>
      </c>
      <c r="O12" s="213"/>
      <c r="P12" s="213">
        <f t="shared" si="36"/>
        <v>0</v>
      </c>
      <c r="Q12" s="213"/>
      <c r="R12" s="214">
        <f t="shared" si="0"/>
        <v>0</v>
      </c>
      <c r="S12" s="214">
        <f t="shared" si="1"/>
        <v>0</v>
      </c>
      <c r="T12" s="213"/>
      <c r="U12" s="213"/>
      <c r="V12" s="213"/>
      <c r="W12" s="213"/>
      <c r="X12" s="213"/>
      <c r="Y12" s="214">
        <f t="shared" si="25"/>
        <v>0</v>
      </c>
      <c r="Z12" s="213"/>
      <c r="AA12" s="213">
        <f t="shared" si="37"/>
        <v>0</v>
      </c>
      <c r="AB12" s="213"/>
      <c r="AC12" s="214">
        <f t="shared" si="2"/>
        <v>0</v>
      </c>
      <c r="AD12" s="214">
        <f t="shared" si="3"/>
        <v>0</v>
      </c>
      <c r="AE12" s="213"/>
      <c r="AF12" s="213"/>
      <c r="AG12" s="213"/>
      <c r="AH12" s="213"/>
      <c r="AI12" s="213"/>
      <c r="AJ12" s="214">
        <f t="shared" si="26"/>
        <v>0</v>
      </c>
      <c r="AK12" s="213"/>
      <c r="AL12" s="213">
        <f t="shared" si="38"/>
        <v>0</v>
      </c>
      <c r="AM12" s="213"/>
      <c r="AN12" s="214">
        <f t="shared" si="4"/>
        <v>0</v>
      </c>
      <c r="AO12" s="214">
        <f t="shared" si="5"/>
        <v>0</v>
      </c>
      <c r="AP12" s="213"/>
      <c r="AQ12" s="213"/>
      <c r="AR12" s="213"/>
      <c r="AS12" s="213"/>
      <c r="AT12" s="213"/>
      <c r="AU12" s="214">
        <f t="shared" si="27"/>
        <v>0</v>
      </c>
      <c r="AV12" s="213"/>
      <c r="AW12" s="213">
        <f t="shared" si="39"/>
        <v>0</v>
      </c>
      <c r="AX12" s="213"/>
      <c r="AY12" s="214">
        <f t="shared" si="6"/>
        <v>0</v>
      </c>
      <c r="AZ12" s="214">
        <f t="shared" si="7"/>
        <v>0</v>
      </c>
      <c r="BA12" s="213"/>
      <c r="BB12" s="213"/>
      <c r="BC12" s="213"/>
      <c r="BD12" s="213"/>
      <c r="BE12" s="213"/>
      <c r="BF12" s="214">
        <f t="shared" si="28"/>
        <v>0</v>
      </c>
      <c r="BG12" s="213"/>
      <c r="BH12" s="213">
        <f t="shared" si="40"/>
        <v>0</v>
      </c>
      <c r="BI12" s="213"/>
      <c r="BJ12" s="214">
        <f t="shared" si="8"/>
        <v>0</v>
      </c>
      <c r="BK12" s="214">
        <f t="shared" si="9"/>
        <v>0</v>
      </c>
      <c r="BL12" s="213"/>
      <c r="BM12" s="213"/>
      <c r="BN12" s="213"/>
      <c r="BO12" s="213"/>
      <c r="BP12" s="213"/>
      <c r="BQ12" s="214">
        <f t="shared" si="29"/>
        <v>0</v>
      </c>
      <c r="BR12" s="213"/>
      <c r="BS12" s="213">
        <f t="shared" si="41"/>
        <v>0</v>
      </c>
      <c r="BT12" s="213"/>
      <c r="BU12" s="214">
        <f t="shared" si="10"/>
        <v>0</v>
      </c>
      <c r="BV12" s="214">
        <f t="shared" si="11"/>
        <v>0</v>
      </c>
      <c r="BW12" s="213"/>
      <c r="BX12" s="213"/>
      <c r="BY12" s="213"/>
      <c r="BZ12" s="213"/>
      <c r="CA12" s="213"/>
      <c r="CB12" s="214">
        <f t="shared" si="30"/>
        <v>0</v>
      </c>
      <c r="CC12" s="213"/>
      <c r="CD12" s="213">
        <f t="shared" si="42"/>
        <v>0</v>
      </c>
      <c r="CE12" s="213"/>
      <c r="CF12" s="214">
        <f t="shared" si="12"/>
        <v>0</v>
      </c>
      <c r="CG12" s="214">
        <f t="shared" si="13"/>
        <v>0</v>
      </c>
      <c r="CH12" s="213"/>
      <c r="CI12" s="213"/>
      <c r="CJ12" s="213"/>
      <c r="CK12" s="213"/>
      <c r="CL12" s="213"/>
      <c r="CM12" s="214">
        <f t="shared" si="31"/>
        <v>0</v>
      </c>
      <c r="CN12" s="213"/>
      <c r="CO12" s="213">
        <f t="shared" si="43"/>
        <v>0</v>
      </c>
      <c r="CP12" s="213"/>
      <c r="CQ12" s="214">
        <f t="shared" si="14"/>
        <v>0</v>
      </c>
      <c r="CR12" s="214">
        <f t="shared" si="15"/>
        <v>0</v>
      </c>
      <c r="CS12" s="213"/>
      <c r="CT12" s="213"/>
      <c r="CU12" s="213"/>
      <c r="CV12" s="213"/>
      <c r="CW12" s="213"/>
      <c r="CX12" s="214">
        <f t="shared" si="32"/>
        <v>0</v>
      </c>
      <c r="CY12" s="213"/>
      <c r="CZ12" s="213">
        <f t="shared" si="44"/>
        <v>0</v>
      </c>
      <c r="DA12" s="213"/>
      <c r="DB12" s="214">
        <f t="shared" si="16"/>
        <v>0</v>
      </c>
      <c r="DC12" s="214">
        <f t="shared" si="17"/>
        <v>0</v>
      </c>
      <c r="DD12" s="213"/>
      <c r="DE12" s="213"/>
      <c r="DF12" s="213"/>
      <c r="DG12" s="213"/>
      <c r="DH12" s="213"/>
      <c r="DI12" s="214">
        <f t="shared" si="33"/>
        <v>0</v>
      </c>
      <c r="DJ12" s="213"/>
      <c r="DK12" s="213">
        <f t="shared" si="45"/>
        <v>0</v>
      </c>
      <c r="DL12" s="213"/>
      <c r="DM12" s="214">
        <f t="shared" si="18"/>
        <v>0</v>
      </c>
      <c r="DN12" s="214">
        <f t="shared" si="19"/>
        <v>0</v>
      </c>
      <c r="DO12" s="213"/>
      <c r="DP12" s="213"/>
      <c r="DQ12" s="213"/>
      <c r="DR12" s="213"/>
      <c r="DS12" s="213"/>
      <c r="DT12" s="214">
        <f t="shared" si="34"/>
        <v>0</v>
      </c>
      <c r="DU12" s="213"/>
      <c r="DV12" s="213">
        <f t="shared" si="46"/>
        <v>0</v>
      </c>
      <c r="DW12" s="213"/>
      <c r="DX12" s="214">
        <f t="shared" si="20"/>
        <v>0</v>
      </c>
      <c r="DY12" s="214">
        <f t="shared" si="21"/>
        <v>0</v>
      </c>
      <c r="DZ12" s="213"/>
      <c r="EA12" s="213"/>
      <c r="EB12" s="213"/>
      <c r="EC12" s="213"/>
      <c r="ED12" s="213"/>
      <c r="EE12" s="214">
        <f t="shared" si="35"/>
        <v>0</v>
      </c>
      <c r="EF12" s="213"/>
      <c r="EG12" s="213">
        <f t="shared" si="47"/>
        <v>0</v>
      </c>
      <c r="EH12" s="213"/>
      <c r="EI12" s="214">
        <f t="shared" si="22"/>
        <v>0</v>
      </c>
      <c r="EJ12" s="214">
        <f t="shared" si="23"/>
        <v>0</v>
      </c>
    </row>
    <row r="13" spans="1:140" s="206" customFormat="1" ht="30" customHeight="1">
      <c r="A13" s="207">
        <v>11</v>
      </c>
      <c r="B13" s="208"/>
      <c r="C13" s="209"/>
      <c r="D13" s="208"/>
      <c r="E13" s="208"/>
      <c r="F13" s="216"/>
      <c r="G13" s="212"/>
      <c r="H13" s="207"/>
      <c r="I13" s="213"/>
      <c r="J13" s="213"/>
      <c r="K13" s="213"/>
      <c r="L13" s="213"/>
      <c r="M13" s="213"/>
      <c r="N13" s="214">
        <f t="shared" si="24"/>
        <v>0</v>
      </c>
      <c r="O13" s="213"/>
      <c r="P13" s="213">
        <f t="shared" si="36"/>
        <v>0</v>
      </c>
      <c r="Q13" s="213"/>
      <c r="R13" s="214">
        <f t="shared" si="0"/>
        <v>0</v>
      </c>
      <c r="S13" s="214">
        <f t="shared" si="1"/>
        <v>0</v>
      </c>
      <c r="T13" s="213"/>
      <c r="U13" s="213"/>
      <c r="V13" s="213"/>
      <c r="W13" s="213"/>
      <c r="X13" s="213"/>
      <c r="Y13" s="214">
        <f t="shared" si="25"/>
        <v>0</v>
      </c>
      <c r="Z13" s="213"/>
      <c r="AA13" s="213">
        <f t="shared" si="37"/>
        <v>0</v>
      </c>
      <c r="AB13" s="213"/>
      <c r="AC13" s="214">
        <f t="shared" si="2"/>
        <v>0</v>
      </c>
      <c r="AD13" s="214">
        <f t="shared" si="3"/>
        <v>0</v>
      </c>
      <c r="AE13" s="213"/>
      <c r="AF13" s="213"/>
      <c r="AG13" s="213"/>
      <c r="AH13" s="213"/>
      <c r="AI13" s="213"/>
      <c r="AJ13" s="214">
        <f t="shared" si="26"/>
        <v>0</v>
      </c>
      <c r="AK13" s="213"/>
      <c r="AL13" s="213">
        <f t="shared" si="38"/>
        <v>0</v>
      </c>
      <c r="AM13" s="213"/>
      <c r="AN13" s="214">
        <f t="shared" si="4"/>
        <v>0</v>
      </c>
      <c r="AO13" s="214">
        <f t="shared" si="5"/>
        <v>0</v>
      </c>
      <c r="AP13" s="213"/>
      <c r="AQ13" s="213"/>
      <c r="AR13" s="213"/>
      <c r="AS13" s="213"/>
      <c r="AT13" s="213"/>
      <c r="AU13" s="214">
        <f t="shared" si="27"/>
        <v>0</v>
      </c>
      <c r="AV13" s="213"/>
      <c r="AW13" s="213">
        <f t="shared" si="39"/>
        <v>0</v>
      </c>
      <c r="AX13" s="213"/>
      <c r="AY13" s="214">
        <f t="shared" si="6"/>
        <v>0</v>
      </c>
      <c r="AZ13" s="214">
        <f t="shared" si="7"/>
        <v>0</v>
      </c>
      <c r="BA13" s="213"/>
      <c r="BB13" s="213"/>
      <c r="BC13" s="213"/>
      <c r="BD13" s="213"/>
      <c r="BE13" s="213"/>
      <c r="BF13" s="214">
        <f t="shared" si="28"/>
        <v>0</v>
      </c>
      <c r="BG13" s="213"/>
      <c r="BH13" s="213">
        <f t="shared" si="40"/>
        <v>0</v>
      </c>
      <c r="BI13" s="213"/>
      <c r="BJ13" s="214">
        <f t="shared" si="8"/>
        <v>0</v>
      </c>
      <c r="BK13" s="214">
        <f t="shared" si="9"/>
        <v>0</v>
      </c>
      <c r="BL13" s="213"/>
      <c r="BM13" s="213"/>
      <c r="BN13" s="213"/>
      <c r="BO13" s="213"/>
      <c r="BP13" s="213"/>
      <c r="BQ13" s="214">
        <f t="shared" si="29"/>
        <v>0</v>
      </c>
      <c r="BR13" s="213"/>
      <c r="BS13" s="213">
        <f t="shared" si="41"/>
        <v>0</v>
      </c>
      <c r="BT13" s="213"/>
      <c r="BU13" s="214">
        <f t="shared" si="10"/>
        <v>0</v>
      </c>
      <c r="BV13" s="214">
        <f t="shared" si="11"/>
        <v>0</v>
      </c>
      <c r="BW13" s="213"/>
      <c r="BX13" s="213"/>
      <c r="BY13" s="213"/>
      <c r="BZ13" s="213"/>
      <c r="CA13" s="213"/>
      <c r="CB13" s="214">
        <f t="shared" si="30"/>
        <v>0</v>
      </c>
      <c r="CC13" s="213"/>
      <c r="CD13" s="213">
        <f t="shared" si="42"/>
        <v>0</v>
      </c>
      <c r="CE13" s="213"/>
      <c r="CF13" s="214">
        <f t="shared" si="12"/>
        <v>0</v>
      </c>
      <c r="CG13" s="214">
        <f t="shared" si="13"/>
        <v>0</v>
      </c>
      <c r="CH13" s="213"/>
      <c r="CI13" s="213"/>
      <c r="CJ13" s="213"/>
      <c r="CK13" s="213"/>
      <c r="CL13" s="213"/>
      <c r="CM13" s="214">
        <f t="shared" si="31"/>
        <v>0</v>
      </c>
      <c r="CN13" s="213"/>
      <c r="CO13" s="213">
        <f t="shared" si="43"/>
        <v>0</v>
      </c>
      <c r="CP13" s="213"/>
      <c r="CQ13" s="214">
        <f t="shared" si="14"/>
        <v>0</v>
      </c>
      <c r="CR13" s="214">
        <f t="shared" si="15"/>
        <v>0</v>
      </c>
      <c r="CS13" s="213"/>
      <c r="CT13" s="213"/>
      <c r="CU13" s="213"/>
      <c r="CV13" s="213"/>
      <c r="CW13" s="213"/>
      <c r="CX13" s="214">
        <f t="shared" si="32"/>
        <v>0</v>
      </c>
      <c r="CY13" s="213"/>
      <c r="CZ13" s="213">
        <f t="shared" si="44"/>
        <v>0</v>
      </c>
      <c r="DA13" s="213"/>
      <c r="DB13" s="214">
        <f t="shared" si="16"/>
        <v>0</v>
      </c>
      <c r="DC13" s="214">
        <f t="shared" si="17"/>
        <v>0</v>
      </c>
      <c r="DD13" s="213"/>
      <c r="DE13" s="213"/>
      <c r="DF13" s="213"/>
      <c r="DG13" s="213"/>
      <c r="DH13" s="213"/>
      <c r="DI13" s="214">
        <f t="shared" si="33"/>
        <v>0</v>
      </c>
      <c r="DJ13" s="213"/>
      <c r="DK13" s="213">
        <f t="shared" si="45"/>
        <v>0</v>
      </c>
      <c r="DL13" s="213"/>
      <c r="DM13" s="214">
        <f t="shared" si="18"/>
        <v>0</v>
      </c>
      <c r="DN13" s="214">
        <f t="shared" si="19"/>
        <v>0</v>
      </c>
      <c r="DO13" s="213"/>
      <c r="DP13" s="213"/>
      <c r="DQ13" s="213"/>
      <c r="DR13" s="213"/>
      <c r="DS13" s="213"/>
      <c r="DT13" s="214">
        <f t="shared" si="34"/>
        <v>0</v>
      </c>
      <c r="DU13" s="213"/>
      <c r="DV13" s="213">
        <f t="shared" si="46"/>
        <v>0</v>
      </c>
      <c r="DW13" s="213"/>
      <c r="DX13" s="214">
        <f t="shared" si="20"/>
        <v>0</v>
      </c>
      <c r="DY13" s="214">
        <f t="shared" si="21"/>
        <v>0</v>
      </c>
      <c r="DZ13" s="213"/>
      <c r="EA13" s="213"/>
      <c r="EB13" s="213"/>
      <c r="EC13" s="213"/>
      <c r="ED13" s="213"/>
      <c r="EE13" s="214">
        <f t="shared" si="35"/>
        <v>0</v>
      </c>
      <c r="EF13" s="213"/>
      <c r="EG13" s="213">
        <f t="shared" si="47"/>
        <v>0</v>
      </c>
      <c r="EH13" s="213"/>
      <c r="EI13" s="214">
        <f t="shared" si="22"/>
        <v>0</v>
      </c>
      <c r="EJ13" s="214">
        <f t="shared" si="23"/>
        <v>0</v>
      </c>
    </row>
    <row r="14" spans="1:140" s="206" customFormat="1" ht="30" customHeight="1">
      <c r="A14" s="207">
        <v>12</v>
      </c>
      <c r="B14" s="208"/>
      <c r="C14" s="209"/>
      <c r="D14" s="208"/>
      <c r="E14" s="208"/>
      <c r="F14" s="216"/>
      <c r="G14" s="212"/>
      <c r="H14" s="207"/>
      <c r="I14" s="213"/>
      <c r="J14" s="213"/>
      <c r="K14" s="213"/>
      <c r="L14" s="213"/>
      <c r="M14" s="213"/>
      <c r="N14" s="214">
        <f t="shared" si="24"/>
        <v>0</v>
      </c>
      <c r="O14" s="213"/>
      <c r="P14" s="213">
        <f t="shared" si="36"/>
        <v>0</v>
      </c>
      <c r="Q14" s="213"/>
      <c r="R14" s="214">
        <f t="shared" si="0"/>
        <v>0</v>
      </c>
      <c r="S14" s="214">
        <f t="shared" si="1"/>
        <v>0</v>
      </c>
      <c r="T14" s="213"/>
      <c r="U14" s="213"/>
      <c r="V14" s="213"/>
      <c r="W14" s="213"/>
      <c r="X14" s="213"/>
      <c r="Y14" s="214">
        <f t="shared" si="25"/>
        <v>0</v>
      </c>
      <c r="Z14" s="213"/>
      <c r="AA14" s="213">
        <f t="shared" si="37"/>
        <v>0</v>
      </c>
      <c r="AB14" s="213"/>
      <c r="AC14" s="214">
        <f t="shared" si="2"/>
        <v>0</v>
      </c>
      <c r="AD14" s="214">
        <f t="shared" si="3"/>
        <v>0</v>
      </c>
      <c r="AE14" s="213"/>
      <c r="AF14" s="213"/>
      <c r="AG14" s="213"/>
      <c r="AH14" s="213"/>
      <c r="AI14" s="213"/>
      <c r="AJ14" s="214">
        <f t="shared" si="26"/>
        <v>0</v>
      </c>
      <c r="AK14" s="213"/>
      <c r="AL14" s="213">
        <f t="shared" si="38"/>
        <v>0</v>
      </c>
      <c r="AM14" s="213"/>
      <c r="AN14" s="214">
        <f t="shared" si="4"/>
        <v>0</v>
      </c>
      <c r="AO14" s="214">
        <f t="shared" si="5"/>
        <v>0</v>
      </c>
      <c r="AP14" s="213"/>
      <c r="AQ14" s="213"/>
      <c r="AR14" s="213"/>
      <c r="AS14" s="213"/>
      <c r="AT14" s="213"/>
      <c r="AU14" s="214">
        <f t="shared" si="27"/>
        <v>0</v>
      </c>
      <c r="AV14" s="213"/>
      <c r="AW14" s="213">
        <f t="shared" si="39"/>
        <v>0</v>
      </c>
      <c r="AX14" s="213"/>
      <c r="AY14" s="214">
        <f t="shared" si="6"/>
        <v>0</v>
      </c>
      <c r="AZ14" s="214">
        <f t="shared" si="7"/>
        <v>0</v>
      </c>
      <c r="BA14" s="213"/>
      <c r="BB14" s="213"/>
      <c r="BC14" s="213"/>
      <c r="BD14" s="213"/>
      <c r="BE14" s="213"/>
      <c r="BF14" s="214">
        <f t="shared" si="28"/>
        <v>0</v>
      </c>
      <c r="BG14" s="213"/>
      <c r="BH14" s="213">
        <f t="shared" si="40"/>
        <v>0</v>
      </c>
      <c r="BI14" s="213"/>
      <c r="BJ14" s="214">
        <f t="shared" si="8"/>
        <v>0</v>
      </c>
      <c r="BK14" s="214">
        <f t="shared" si="9"/>
        <v>0</v>
      </c>
      <c r="BL14" s="213"/>
      <c r="BM14" s="213"/>
      <c r="BN14" s="213"/>
      <c r="BO14" s="213"/>
      <c r="BP14" s="213"/>
      <c r="BQ14" s="214">
        <f t="shared" si="29"/>
        <v>0</v>
      </c>
      <c r="BR14" s="213"/>
      <c r="BS14" s="213">
        <f t="shared" si="41"/>
        <v>0</v>
      </c>
      <c r="BT14" s="213"/>
      <c r="BU14" s="214">
        <f t="shared" si="10"/>
        <v>0</v>
      </c>
      <c r="BV14" s="214">
        <f t="shared" si="11"/>
        <v>0</v>
      </c>
      <c r="BW14" s="213"/>
      <c r="BX14" s="213"/>
      <c r="BY14" s="213"/>
      <c r="BZ14" s="213"/>
      <c r="CA14" s="213"/>
      <c r="CB14" s="214">
        <f t="shared" si="30"/>
        <v>0</v>
      </c>
      <c r="CC14" s="213"/>
      <c r="CD14" s="213">
        <f t="shared" si="42"/>
        <v>0</v>
      </c>
      <c r="CE14" s="213"/>
      <c r="CF14" s="214">
        <f t="shared" si="12"/>
        <v>0</v>
      </c>
      <c r="CG14" s="214">
        <f t="shared" si="13"/>
        <v>0</v>
      </c>
      <c r="CH14" s="213"/>
      <c r="CI14" s="213"/>
      <c r="CJ14" s="213"/>
      <c r="CK14" s="213"/>
      <c r="CL14" s="213"/>
      <c r="CM14" s="214">
        <f t="shared" si="31"/>
        <v>0</v>
      </c>
      <c r="CN14" s="213"/>
      <c r="CO14" s="213">
        <f t="shared" si="43"/>
        <v>0</v>
      </c>
      <c r="CP14" s="213"/>
      <c r="CQ14" s="214">
        <f t="shared" si="14"/>
        <v>0</v>
      </c>
      <c r="CR14" s="214">
        <f t="shared" si="15"/>
        <v>0</v>
      </c>
      <c r="CS14" s="213"/>
      <c r="CT14" s="213"/>
      <c r="CU14" s="213"/>
      <c r="CV14" s="213"/>
      <c r="CW14" s="213"/>
      <c r="CX14" s="214">
        <f t="shared" si="32"/>
        <v>0</v>
      </c>
      <c r="CY14" s="213"/>
      <c r="CZ14" s="213">
        <f t="shared" si="44"/>
        <v>0</v>
      </c>
      <c r="DA14" s="213"/>
      <c r="DB14" s="214">
        <f t="shared" si="16"/>
        <v>0</v>
      </c>
      <c r="DC14" s="214">
        <f t="shared" si="17"/>
        <v>0</v>
      </c>
      <c r="DD14" s="213"/>
      <c r="DE14" s="213"/>
      <c r="DF14" s="213"/>
      <c r="DG14" s="213"/>
      <c r="DH14" s="213"/>
      <c r="DI14" s="214">
        <f t="shared" si="33"/>
        <v>0</v>
      </c>
      <c r="DJ14" s="213"/>
      <c r="DK14" s="213">
        <f t="shared" si="45"/>
        <v>0</v>
      </c>
      <c r="DL14" s="213"/>
      <c r="DM14" s="214">
        <f t="shared" si="18"/>
        <v>0</v>
      </c>
      <c r="DN14" s="214">
        <f t="shared" si="19"/>
        <v>0</v>
      </c>
      <c r="DO14" s="213"/>
      <c r="DP14" s="213"/>
      <c r="DQ14" s="213"/>
      <c r="DR14" s="213"/>
      <c r="DS14" s="213"/>
      <c r="DT14" s="214">
        <f t="shared" si="34"/>
        <v>0</v>
      </c>
      <c r="DU14" s="213"/>
      <c r="DV14" s="213">
        <f t="shared" si="46"/>
        <v>0</v>
      </c>
      <c r="DW14" s="213"/>
      <c r="DX14" s="214">
        <f t="shared" si="20"/>
        <v>0</v>
      </c>
      <c r="DY14" s="214">
        <f t="shared" si="21"/>
        <v>0</v>
      </c>
      <c r="DZ14" s="213"/>
      <c r="EA14" s="213"/>
      <c r="EB14" s="213"/>
      <c r="EC14" s="213"/>
      <c r="ED14" s="213"/>
      <c r="EE14" s="214">
        <f t="shared" si="35"/>
        <v>0</v>
      </c>
      <c r="EF14" s="213"/>
      <c r="EG14" s="213">
        <f t="shared" si="47"/>
        <v>0</v>
      </c>
      <c r="EH14" s="213"/>
      <c r="EI14" s="214">
        <f t="shared" si="22"/>
        <v>0</v>
      </c>
      <c r="EJ14" s="214">
        <f t="shared" si="23"/>
        <v>0</v>
      </c>
    </row>
    <row r="15" spans="1:140" s="206" customFormat="1" ht="30" customHeight="1">
      <c r="A15" s="207">
        <v>13</v>
      </c>
      <c r="B15" s="208"/>
      <c r="C15" s="209"/>
      <c r="D15" s="208"/>
      <c r="E15" s="208"/>
      <c r="F15" s="216"/>
      <c r="G15" s="212"/>
      <c r="H15" s="207"/>
      <c r="I15" s="213"/>
      <c r="J15" s="213"/>
      <c r="K15" s="213"/>
      <c r="L15" s="213"/>
      <c r="M15" s="213"/>
      <c r="N15" s="214">
        <f t="shared" si="24"/>
        <v>0</v>
      </c>
      <c r="O15" s="213"/>
      <c r="P15" s="213">
        <f t="shared" si="36"/>
        <v>0</v>
      </c>
      <c r="Q15" s="213"/>
      <c r="R15" s="214">
        <f t="shared" si="0"/>
        <v>0</v>
      </c>
      <c r="S15" s="214">
        <f t="shared" si="1"/>
        <v>0</v>
      </c>
      <c r="T15" s="213"/>
      <c r="U15" s="213"/>
      <c r="V15" s="213"/>
      <c r="W15" s="213"/>
      <c r="X15" s="213"/>
      <c r="Y15" s="214">
        <f t="shared" si="25"/>
        <v>0</v>
      </c>
      <c r="Z15" s="213"/>
      <c r="AA15" s="213">
        <f t="shared" si="37"/>
        <v>0</v>
      </c>
      <c r="AB15" s="213"/>
      <c r="AC15" s="214">
        <f t="shared" si="2"/>
        <v>0</v>
      </c>
      <c r="AD15" s="214">
        <f t="shared" si="3"/>
        <v>0</v>
      </c>
      <c r="AE15" s="213"/>
      <c r="AF15" s="213"/>
      <c r="AG15" s="213"/>
      <c r="AH15" s="213"/>
      <c r="AI15" s="213"/>
      <c r="AJ15" s="214">
        <f t="shared" si="26"/>
        <v>0</v>
      </c>
      <c r="AK15" s="213"/>
      <c r="AL15" s="213">
        <f t="shared" si="38"/>
        <v>0</v>
      </c>
      <c r="AM15" s="213"/>
      <c r="AN15" s="214">
        <f t="shared" si="4"/>
        <v>0</v>
      </c>
      <c r="AO15" s="214">
        <f t="shared" si="5"/>
        <v>0</v>
      </c>
      <c r="AP15" s="213"/>
      <c r="AQ15" s="213"/>
      <c r="AR15" s="213"/>
      <c r="AS15" s="213"/>
      <c r="AT15" s="213"/>
      <c r="AU15" s="214">
        <f t="shared" si="27"/>
        <v>0</v>
      </c>
      <c r="AV15" s="213"/>
      <c r="AW15" s="213">
        <f t="shared" si="39"/>
        <v>0</v>
      </c>
      <c r="AX15" s="213"/>
      <c r="AY15" s="214">
        <f t="shared" si="6"/>
        <v>0</v>
      </c>
      <c r="AZ15" s="214">
        <f t="shared" si="7"/>
        <v>0</v>
      </c>
      <c r="BA15" s="213"/>
      <c r="BB15" s="213"/>
      <c r="BC15" s="213"/>
      <c r="BD15" s="213"/>
      <c r="BE15" s="213"/>
      <c r="BF15" s="214">
        <f t="shared" si="28"/>
        <v>0</v>
      </c>
      <c r="BG15" s="213"/>
      <c r="BH15" s="213">
        <f t="shared" si="40"/>
        <v>0</v>
      </c>
      <c r="BI15" s="213"/>
      <c r="BJ15" s="214">
        <f t="shared" si="8"/>
        <v>0</v>
      </c>
      <c r="BK15" s="214">
        <f t="shared" si="9"/>
        <v>0</v>
      </c>
      <c r="BL15" s="213"/>
      <c r="BM15" s="213"/>
      <c r="BN15" s="213"/>
      <c r="BO15" s="213"/>
      <c r="BP15" s="213"/>
      <c r="BQ15" s="214">
        <f t="shared" si="29"/>
        <v>0</v>
      </c>
      <c r="BR15" s="213"/>
      <c r="BS15" s="213">
        <f t="shared" si="41"/>
        <v>0</v>
      </c>
      <c r="BT15" s="213"/>
      <c r="BU15" s="214">
        <f t="shared" si="10"/>
        <v>0</v>
      </c>
      <c r="BV15" s="214">
        <f t="shared" si="11"/>
        <v>0</v>
      </c>
      <c r="BW15" s="213"/>
      <c r="BX15" s="213"/>
      <c r="BY15" s="213"/>
      <c r="BZ15" s="213"/>
      <c r="CA15" s="213"/>
      <c r="CB15" s="214">
        <f t="shared" si="30"/>
        <v>0</v>
      </c>
      <c r="CC15" s="213"/>
      <c r="CD15" s="213">
        <f t="shared" si="42"/>
        <v>0</v>
      </c>
      <c r="CE15" s="213"/>
      <c r="CF15" s="214">
        <f t="shared" si="12"/>
        <v>0</v>
      </c>
      <c r="CG15" s="214">
        <f t="shared" si="13"/>
        <v>0</v>
      </c>
      <c r="CH15" s="213"/>
      <c r="CI15" s="213"/>
      <c r="CJ15" s="213"/>
      <c r="CK15" s="213"/>
      <c r="CL15" s="213"/>
      <c r="CM15" s="214">
        <f t="shared" si="31"/>
        <v>0</v>
      </c>
      <c r="CN15" s="213"/>
      <c r="CO15" s="213">
        <f t="shared" si="43"/>
        <v>0</v>
      </c>
      <c r="CP15" s="213"/>
      <c r="CQ15" s="214">
        <f t="shared" si="14"/>
        <v>0</v>
      </c>
      <c r="CR15" s="214">
        <f t="shared" si="15"/>
        <v>0</v>
      </c>
      <c r="CS15" s="213"/>
      <c r="CT15" s="213"/>
      <c r="CU15" s="213"/>
      <c r="CV15" s="213"/>
      <c r="CW15" s="213"/>
      <c r="CX15" s="214">
        <f t="shared" si="32"/>
        <v>0</v>
      </c>
      <c r="CY15" s="213"/>
      <c r="CZ15" s="213">
        <f t="shared" si="44"/>
        <v>0</v>
      </c>
      <c r="DA15" s="213"/>
      <c r="DB15" s="214">
        <f t="shared" si="16"/>
        <v>0</v>
      </c>
      <c r="DC15" s="214">
        <f t="shared" si="17"/>
        <v>0</v>
      </c>
      <c r="DD15" s="213"/>
      <c r="DE15" s="213"/>
      <c r="DF15" s="213"/>
      <c r="DG15" s="213"/>
      <c r="DH15" s="213"/>
      <c r="DI15" s="214">
        <f t="shared" si="33"/>
        <v>0</v>
      </c>
      <c r="DJ15" s="213"/>
      <c r="DK15" s="213">
        <f t="shared" si="45"/>
        <v>0</v>
      </c>
      <c r="DL15" s="213"/>
      <c r="DM15" s="214">
        <f t="shared" si="18"/>
        <v>0</v>
      </c>
      <c r="DN15" s="214">
        <f t="shared" si="19"/>
        <v>0</v>
      </c>
      <c r="DO15" s="213"/>
      <c r="DP15" s="213"/>
      <c r="DQ15" s="213"/>
      <c r="DR15" s="213"/>
      <c r="DS15" s="213"/>
      <c r="DT15" s="214">
        <f t="shared" si="34"/>
        <v>0</v>
      </c>
      <c r="DU15" s="213"/>
      <c r="DV15" s="213">
        <f t="shared" si="46"/>
        <v>0</v>
      </c>
      <c r="DW15" s="213"/>
      <c r="DX15" s="214">
        <f t="shared" si="20"/>
        <v>0</v>
      </c>
      <c r="DY15" s="214">
        <f t="shared" si="21"/>
        <v>0</v>
      </c>
      <c r="DZ15" s="213"/>
      <c r="EA15" s="213"/>
      <c r="EB15" s="213"/>
      <c r="EC15" s="213"/>
      <c r="ED15" s="213"/>
      <c r="EE15" s="214">
        <f t="shared" si="35"/>
        <v>0</v>
      </c>
      <c r="EF15" s="213"/>
      <c r="EG15" s="213">
        <f t="shared" si="47"/>
        <v>0</v>
      </c>
      <c r="EH15" s="213"/>
      <c r="EI15" s="214">
        <f t="shared" si="22"/>
        <v>0</v>
      </c>
      <c r="EJ15" s="214">
        <f t="shared" si="23"/>
        <v>0</v>
      </c>
    </row>
    <row r="16" spans="1:140" s="206" customFormat="1" ht="30" customHeight="1">
      <c r="A16" s="207">
        <v>14</v>
      </c>
      <c r="B16" s="208"/>
      <c r="C16" s="209"/>
      <c r="D16" s="208"/>
      <c r="E16" s="208"/>
      <c r="F16" s="216"/>
      <c r="G16" s="212"/>
      <c r="H16" s="207"/>
      <c r="I16" s="213"/>
      <c r="J16" s="213"/>
      <c r="K16" s="213"/>
      <c r="L16" s="213"/>
      <c r="M16" s="213"/>
      <c r="N16" s="214">
        <f t="shared" si="24"/>
        <v>0</v>
      </c>
      <c r="O16" s="213"/>
      <c r="P16" s="213">
        <f t="shared" si="36"/>
        <v>0</v>
      </c>
      <c r="Q16" s="213"/>
      <c r="R16" s="214">
        <f t="shared" si="0"/>
        <v>0</v>
      </c>
      <c r="S16" s="214">
        <f t="shared" si="1"/>
        <v>0</v>
      </c>
      <c r="T16" s="213"/>
      <c r="U16" s="213"/>
      <c r="V16" s="213"/>
      <c r="W16" s="213"/>
      <c r="X16" s="213"/>
      <c r="Y16" s="214">
        <f t="shared" si="25"/>
        <v>0</v>
      </c>
      <c r="Z16" s="213"/>
      <c r="AA16" s="213">
        <f t="shared" si="37"/>
        <v>0</v>
      </c>
      <c r="AB16" s="213"/>
      <c r="AC16" s="214">
        <f t="shared" si="2"/>
        <v>0</v>
      </c>
      <c r="AD16" s="214">
        <f t="shared" si="3"/>
        <v>0</v>
      </c>
      <c r="AE16" s="213"/>
      <c r="AF16" s="213"/>
      <c r="AG16" s="213"/>
      <c r="AH16" s="213"/>
      <c r="AI16" s="213"/>
      <c r="AJ16" s="214">
        <f t="shared" si="26"/>
        <v>0</v>
      </c>
      <c r="AK16" s="213"/>
      <c r="AL16" s="213">
        <f t="shared" si="38"/>
        <v>0</v>
      </c>
      <c r="AM16" s="213"/>
      <c r="AN16" s="214">
        <f t="shared" si="4"/>
        <v>0</v>
      </c>
      <c r="AO16" s="214">
        <f t="shared" si="5"/>
        <v>0</v>
      </c>
      <c r="AP16" s="213"/>
      <c r="AQ16" s="213"/>
      <c r="AR16" s="213"/>
      <c r="AS16" s="213"/>
      <c r="AT16" s="213"/>
      <c r="AU16" s="214">
        <f t="shared" si="27"/>
        <v>0</v>
      </c>
      <c r="AV16" s="213"/>
      <c r="AW16" s="213">
        <f t="shared" si="39"/>
        <v>0</v>
      </c>
      <c r="AX16" s="213"/>
      <c r="AY16" s="214">
        <f t="shared" si="6"/>
        <v>0</v>
      </c>
      <c r="AZ16" s="214">
        <f t="shared" si="7"/>
        <v>0</v>
      </c>
      <c r="BA16" s="213"/>
      <c r="BB16" s="213"/>
      <c r="BC16" s="213"/>
      <c r="BD16" s="213"/>
      <c r="BE16" s="213"/>
      <c r="BF16" s="214">
        <f t="shared" si="28"/>
        <v>0</v>
      </c>
      <c r="BG16" s="213"/>
      <c r="BH16" s="213">
        <f t="shared" si="40"/>
        <v>0</v>
      </c>
      <c r="BI16" s="213"/>
      <c r="BJ16" s="214">
        <f t="shared" si="8"/>
        <v>0</v>
      </c>
      <c r="BK16" s="214">
        <f t="shared" si="9"/>
        <v>0</v>
      </c>
      <c r="BL16" s="213"/>
      <c r="BM16" s="213"/>
      <c r="BN16" s="213"/>
      <c r="BO16" s="213"/>
      <c r="BP16" s="213"/>
      <c r="BQ16" s="214">
        <f t="shared" si="29"/>
        <v>0</v>
      </c>
      <c r="BR16" s="213"/>
      <c r="BS16" s="213">
        <f t="shared" si="41"/>
        <v>0</v>
      </c>
      <c r="BT16" s="213"/>
      <c r="BU16" s="214">
        <f t="shared" si="10"/>
        <v>0</v>
      </c>
      <c r="BV16" s="214">
        <f t="shared" si="11"/>
        <v>0</v>
      </c>
      <c r="BW16" s="213"/>
      <c r="BX16" s="213"/>
      <c r="BY16" s="213"/>
      <c r="BZ16" s="213"/>
      <c r="CA16" s="213"/>
      <c r="CB16" s="214">
        <f t="shared" si="30"/>
        <v>0</v>
      </c>
      <c r="CC16" s="213"/>
      <c r="CD16" s="213">
        <f t="shared" si="42"/>
        <v>0</v>
      </c>
      <c r="CE16" s="213"/>
      <c r="CF16" s="214">
        <f t="shared" si="12"/>
        <v>0</v>
      </c>
      <c r="CG16" s="214">
        <f t="shared" si="13"/>
        <v>0</v>
      </c>
      <c r="CH16" s="213"/>
      <c r="CI16" s="213"/>
      <c r="CJ16" s="213"/>
      <c r="CK16" s="213"/>
      <c r="CL16" s="213"/>
      <c r="CM16" s="214">
        <f t="shared" si="31"/>
        <v>0</v>
      </c>
      <c r="CN16" s="213"/>
      <c r="CO16" s="213">
        <f t="shared" si="43"/>
        <v>0</v>
      </c>
      <c r="CP16" s="213"/>
      <c r="CQ16" s="214">
        <f t="shared" si="14"/>
        <v>0</v>
      </c>
      <c r="CR16" s="214">
        <f t="shared" si="15"/>
        <v>0</v>
      </c>
      <c r="CS16" s="213"/>
      <c r="CT16" s="213"/>
      <c r="CU16" s="213"/>
      <c r="CV16" s="213"/>
      <c r="CW16" s="213"/>
      <c r="CX16" s="214">
        <f t="shared" si="32"/>
        <v>0</v>
      </c>
      <c r="CY16" s="213"/>
      <c r="CZ16" s="213">
        <f t="shared" si="44"/>
        <v>0</v>
      </c>
      <c r="DA16" s="213"/>
      <c r="DB16" s="214">
        <f t="shared" si="16"/>
        <v>0</v>
      </c>
      <c r="DC16" s="214">
        <f t="shared" si="17"/>
        <v>0</v>
      </c>
      <c r="DD16" s="213"/>
      <c r="DE16" s="213"/>
      <c r="DF16" s="213"/>
      <c r="DG16" s="213"/>
      <c r="DH16" s="213"/>
      <c r="DI16" s="214">
        <f t="shared" si="33"/>
        <v>0</v>
      </c>
      <c r="DJ16" s="213"/>
      <c r="DK16" s="213">
        <f t="shared" si="45"/>
        <v>0</v>
      </c>
      <c r="DL16" s="213"/>
      <c r="DM16" s="214">
        <f t="shared" si="18"/>
        <v>0</v>
      </c>
      <c r="DN16" s="214">
        <f t="shared" si="19"/>
        <v>0</v>
      </c>
      <c r="DO16" s="213"/>
      <c r="DP16" s="213"/>
      <c r="DQ16" s="213"/>
      <c r="DR16" s="213"/>
      <c r="DS16" s="213"/>
      <c r="DT16" s="214">
        <f t="shared" si="34"/>
        <v>0</v>
      </c>
      <c r="DU16" s="213"/>
      <c r="DV16" s="213">
        <f t="shared" si="46"/>
        <v>0</v>
      </c>
      <c r="DW16" s="213"/>
      <c r="DX16" s="214">
        <f t="shared" si="20"/>
        <v>0</v>
      </c>
      <c r="DY16" s="214">
        <f t="shared" si="21"/>
        <v>0</v>
      </c>
      <c r="DZ16" s="213"/>
      <c r="EA16" s="213"/>
      <c r="EB16" s="213"/>
      <c r="EC16" s="213"/>
      <c r="ED16" s="213"/>
      <c r="EE16" s="214">
        <f t="shared" si="35"/>
        <v>0</v>
      </c>
      <c r="EF16" s="213"/>
      <c r="EG16" s="213">
        <f t="shared" si="47"/>
        <v>0</v>
      </c>
      <c r="EH16" s="213"/>
      <c r="EI16" s="214">
        <f t="shared" si="22"/>
        <v>0</v>
      </c>
      <c r="EJ16" s="214">
        <f t="shared" si="23"/>
        <v>0</v>
      </c>
    </row>
    <row r="17" spans="1:140" s="206" customFormat="1" ht="30" customHeight="1">
      <c r="A17" s="207">
        <v>15</v>
      </c>
      <c r="B17" s="224"/>
      <c r="C17" s="225"/>
      <c r="D17" s="208"/>
      <c r="E17" s="208"/>
      <c r="F17" s="216"/>
      <c r="G17" s="212"/>
      <c r="H17" s="207"/>
      <c r="I17" s="213"/>
      <c r="J17" s="213"/>
      <c r="K17" s="213"/>
      <c r="L17" s="213"/>
      <c r="M17" s="213"/>
      <c r="N17" s="214">
        <f t="shared" si="24"/>
        <v>0</v>
      </c>
      <c r="O17" s="213"/>
      <c r="P17" s="213">
        <f t="shared" si="36"/>
        <v>0</v>
      </c>
      <c r="Q17" s="213"/>
      <c r="R17" s="214">
        <f t="shared" si="0"/>
        <v>0</v>
      </c>
      <c r="S17" s="214">
        <f t="shared" si="1"/>
        <v>0</v>
      </c>
      <c r="T17" s="213"/>
      <c r="U17" s="213"/>
      <c r="V17" s="213"/>
      <c r="W17" s="213"/>
      <c r="X17" s="213"/>
      <c r="Y17" s="214">
        <f t="shared" si="25"/>
        <v>0</v>
      </c>
      <c r="Z17" s="213"/>
      <c r="AA17" s="213">
        <f t="shared" si="37"/>
        <v>0</v>
      </c>
      <c r="AB17" s="213"/>
      <c r="AC17" s="214">
        <f t="shared" si="2"/>
        <v>0</v>
      </c>
      <c r="AD17" s="214">
        <f t="shared" si="3"/>
        <v>0</v>
      </c>
      <c r="AE17" s="213"/>
      <c r="AF17" s="213"/>
      <c r="AG17" s="213"/>
      <c r="AH17" s="213"/>
      <c r="AI17" s="213"/>
      <c r="AJ17" s="214">
        <f t="shared" si="26"/>
        <v>0</v>
      </c>
      <c r="AK17" s="213"/>
      <c r="AL17" s="213">
        <f t="shared" si="38"/>
        <v>0</v>
      </c>
      <c r="AM17" s="213"/>
      <c r="AN17" s="214">
        <f t="shared" si="4"/>
        <v>0</v>
      </c>
      <c r="AO17" s="214">
        <f t="shared" si="5"/>
        <v>0</v>
      </c>
      <c r="AP17" s="213"/>
      <c r="AQ17" s="213"/>
      <c r="AR17" s="213"/>
      <c r="AS17" s="213"/>
      <c r="AT17" s="213"/>
      <c r="AU17" s="214">
        <f t="shared" si="27"/>
        <v>0</v>
      </c>
      <c r="AV17" s="213"/>
      <c r="AW17" s="213">
        <f t="shared" si="39"/>
        <v>0</v>
      </c>
      <c r="AX17" s="213"/>
      <c r="AY17" s="214">
        <f t="shared" si="6"/>
        <v>0</v>
      </c>
      <c r="AZ17" s="214">
        <f t="shared" si="7"/>
        <v>0</v>
      </c>
      <c r="BA17" s="213"/>
      <c r="BB17" s="213"/>
      <c r="BC17" s="213"/>
      <c r="BD17" s="213"/>
      <c r="BE17" s="213"/>
      <c r="BF17" s="214">
        <f t="shared" si="28"/>
        <v>0</v>
      </c>
      <c r="BG17" s="213"/>
      <c r="BH17" s="213">
        <f t="shared" si="40"/>
        <v>0</v>
      </c>
      <c r="BI17" s="213"/>
      <c r="BJ17" s="214">
        <f t="shared" si="8"/>
        <v>0</v>
      </c>
      <c r="BK17" s="214">
        <f t="shared" si="9"/>
        <v>0</v>
      </c>
      <c r="BL17" s="213"/>
      <c r="BM17" s="213"/>
      <c r="BN17" s="213"/>
      <c r="BO17" s="213"/>
      <c r="BP17" s="213"/>
      <c r="BQ17" s="214">
        <f t="shared" si="29"/>
        <v>0</v>
      </c>
      <c r="BR17" s="213"/>
      <c r="BS17" s="213">
        <f t="shared" si="41"/>
        <v>0</v>
      </c>
      <c r="BT17" s="213"/>
      <c r="BU17" s="214">
        <f t="shared" si="10"/>
        <v>0</v>
      </c>
      <c r="BV17" s="214">
        <f t="shared" si="11"/>
        <v>0</v>
      </c>
      <c r="BW17" s="213"/>
      <c r="BX17" s="213"/>
      <c r="BY17" s="213"/>
      <c r="BZ17" s="213"/>
      <c r="CA17" s="213"/>
      <c r="CB17" s="214">
        <f t="shared" si="30"/>
        <v>0</v>
      </c>
      <c r="CC17" s="213"/>
      <c r="CD17" s="213">
        <f t="shared" si="42"/>
        <v>0</v>
      </c>
      <c r="CE17" s="213"/>
      <c r="CF17" s="214">
        <f t="shared" si="12"/>
        <v>0</v>
      </c>
      <c r="CG17" s="214">
        <f t="shared" si="13"/>
        <v>0</v>
      </c>
      <c r="CH17" s="213"/>
      <c r="CI17" s="213"/>
      <c r="CJ17" s="213"/>
      <c r="CK17" s="213"/>
      <c r="CL17" s="213"/>
      <c r="CM17" s="214">
        <f t="shared" si="31"/>
        <v>0</v>
      </c>
      <c r="CN17" s="213"/>
      <c r="CO17" s="213">
        <f t="shared" si="43"/>
        <v>0</v>
      </c>
      <c r="CP17" s="213"/>
      <c r="CQ17" s="214">
        <f t="shared" si="14"/>
        <v>0</v>
      </c>
      <c r="CR17" s="214">
        <f t="shared" si="15"/>
        <v>0</v>
      </c>
      <c r="CS17" s="213"/>
      <c r="CT17" s="213"/>
      <c r="CU17" s="213"/>
      <c r="CV17" s="213"/>
      <c r="CW17" s="213"/>
      <c r="CX17" s="214">
        <f t="shared" si="32"/>
        <v>0</v>
      </c>
      <c r="CY17" s="213"/>
      <c r="CZ17" s="213">
        <f t="shared" si="44"/>
        <v>0</v>
      </c>
      <c r="DA17" s="213"/>
      <c r="DB17" s="214">
        <f t="shared" si="16"/>
        <v>0</v>
      </c>
      <c r="DC17" s="214">
        <f t="shared" si="17"/>
        <v>0</v>
      </c>
      <c r="DD17" s="213"/>
      <c r="DE17" s="213"/>
      <c r="DF17" s="213"/>
      <c r="DG17" s="213"/>
      <c r="DH17" s="213"/>
      <c r="DI17" s="214">
        <f t="shared" si="33"/>
        <v>0</v>
      </c>
      <c r="DJ17" s="213"/>
      <c r="DK17" s="213">
        <f t="shared" si="45"/>
        <v>0</v>
      </c>
      <c r="DL17" s="213"/>
      <c r="DM17" s="214">
        <f t="shared" si="18"/>
        <v>0</v>
      </c>
      <c r="DN17" s="214">
        <f t="shared" si="19"/>
        <v>0</v>
      </c>
      <c r="DO17" s="213"/>
      <c r="DP17" s="213"/>
      <c r="DQ17" s="213"/>
      <c r="DR17" s="213"/>
      <c r="DS17" s="213"/>
      <c r="DT17" s="214">
        <f t="shared" si="34"/>
        <v>0</v>
      </c>
      <c r="DU17" s="213"/>
      <c r="DV17" s="213">
        <f t="shared" si="46"/>
        <v>0</v>
      </c>
      <c r="DW17" s="213"/>
      <c r="DX17" s="214">
        <f t="shared" si="20"/>
        <v>0</v>
      </c>
      <c r="DY17" s="214">
        <f t="shared" si="21"/>
        <v>0</v>
      </c>
      <c r="DZ17" s="213"/>
      <c r="EA17" s="213"/>
      <c r="EB17" s="213"/>
      <c r="EC17" s="213"/>
      <c r="ED17" s="213"/>
      <c r="EE17" s="214">
        <f t="shared" si="35"/>
        <v>0</v>
      </c>
      <c r="EF17" s="213"/>
      <c r="EG17" s="213">
        <f t="shared" si="47"/>
        <v>0</v>
      </c>
      <c r="EH17" s="213"/>
      <c r="EI17" s="214">
        <f t="shared" si="22"/>
        <v>0</v>
      </c>
      <c r="EJ17" s="214">
        <f t="shared" si="23"/>
        <v>0</v>
      </c>
    </row>
    <row r="18" spans="1:140" s="206" customFormat="1" ht="30" customHeight="1">
      <c r="A18" s="207">
        <v>16</v>
      </c>
      <c r="B18" s="208"/>
      <c r="C18" s="209"/>
      <c r="D18" s="208"/>
      <c r="E18" s="208"/>
      <c r="F18" s="216"/>
      <c r="G18" s="212"/>
      <c r="H18" s="207"/>
      <c r="I18" s="213"/>
      <c r="J18" s="213"/>
      <c r="K18" s="213"/>
      <c r="L18" s="213"/>
      <c r="M18" s="213"/>
      <c r="N18" s="214">
        <f t="shared" si="24"/>
        <v>0</v>
      </c>
      <c r="O18" s="213"/>
      <c r="P18" s="213">
        <f t="shared" si="36"/>
        <v>0</v>
      </c>
      <c r="Q18" s="213"/>
      <c r="R18" s="214">
        <f t="shared" si="0"/>
        <v>0</v>
      </c>
      <c r="S18" s="214">
        <f t="shared" si="1"/>
        <v>0</v>
      </c>
      <c r="T18" s="213"/>
      <c r="U18" s="213"/>
      <c r="V18" s="213"/>
      <c r="W18" s="213"/>
      <c r="X18" s="213"/>
      <c r="Y18" s="214">
        <f t="shared" si="25"/>
        <v>0</v>
      </c>
      <c r="Z18" s="213"/>
      <c r="AA18" s="213">
        <f t="shared" si="37"/>
        <v>0</v>
      </c>
      <c r="AB18" s="213"/>
      <c r="AC18" s="214">
        <f t="shared" si="2"/>
        <v>0</v>
      </c>
      <c r="AD18" s="214">
        <f t="shared" si="3"/>
        <v>0</v>
      </c>
      <c r="AE18" s="213"/>
      <c r="AF18" s="213"/>
      <c r="AG18" s="213"/>
      <c r="AH18" s="213"/>
      <c r="AI18" s="213"/>
      <c r="AJ18" s="214">
        <f t="shared" si="26"/>
        <v>0</v>
      </c>
      <c r="AK18" s="213"/>
      <c r="AL18" s="213">
        <f t="shared" si="38"/>
        <v>0</v>
      </c>
      <c r="AM18" s="213"/>
      <c r="AN18" s="214">
        <f t="shared" si="4"/>
        <v>0</v>
      </c>
      <c r="AO18" s="214">
        <f t="shared" si="5"/>
        <v>0</v>
      </c>
      <c r="AP18" s="213"/>
      <c r="AQ18" s="213"/>
      <c r="AR18" s="213"/>
      <c r="AS18" s="213"/>
      <c r="AT18" s="213"/>
      <c r="AU18" s="214">
        <f t="shared" si="27"/>
        <v>0</v>
      </c>
      <c r="AV18" s="213"/>
      <c r="AW18" s="213">
        <f t="shared" si="39"/>
        <v>0</v>
      </c>
      <c r="AX18" s="213"/>
      <c r="AY18" s="214">
        <f t="shared" si="6"/>
        <v>0</v>
      </c>
      <c r="AZ18" s="214">
        <f t="shared" si="7"/>
        <v>0</v>
      </c>
      <c r="BA18" s="213"/>
      <c r="BB18" s="213"/>
      <c r="BC18" s="213"/>
      <c r="BD18" s="213"/>
      <c r="BE18" s="213"/>
      <c r="BF18" s="214">
        <f t="shared" si="28"/>
        <v>0</v>
      </c>
      <c r="BG18" s="213"/>
      <c r="BH18" s="213">
        <f t="shared" si="40"/>
        <v>0</v>
      </c>
      <c r="BI18" s="213"/>
      <c r="BJ18" s="214">
        <f t="shared" si="8"/>
        <v>0</v>
      </c>
      <c r="BK18" s="214">
        <f t="shared" si="9"/>
        <v>0</v>
      </c>
      <c r="BL18" s="213"/>
      <c r="BM18" s="213"/>
      <c r="BN18" s="213"/>
      <c r="BO18" s="213"/>
      <c r="BP18" s="213"/>
      <c r="BQ18" s="214">
        <f t="shared" si="29"/>
        <v>0</v>
      </c>
      <c r="BR18" s="213"/>
      <c r="BS18" s="213">
        <f t="shared" si="41"/>
        <v>0</v>
      </c>
      <c r="BT18" s="213"/>
      <c r="BU18" s="214">
        <f t="shared" si="10"/>
        <v>0</v>
      </c>
      <c r="BV18" s="214">
        <f t="shared" si="11"/>
        <v>0</v>
      </c>
      <c r="BW18" s="213"/>
      <c r="BX18" s="213"/>
      <c r="BY18" s="213"/>
      <c r="BZ18" s="213"/>
      <c r="CA18" s="213"/>
      <c r="CB18" s="214">
        <f t="shared" si="30"/>
        <v>0</v>
      </c>
      <c r="CC18" s="213"/>
      <c r="CD18" s="213">
        <f t="shared" si="42"/>
        <v>0</v>
      </c>
      <c r="CE18" s="213"/>
      <c r="CF18" s="214">
        <f t="shared" si="12"/>
        <v>0</v>
      </c>
      <c r="CG18" s="214">
        <f t="shared" si="13"/>
        <v>0</v>
      </c>
      <c r="CH18" s="213"/>
      <c r="CI18" s="213"/>
      <c r="CJ18" s="213"/>
      <c r="CK18" s="213"/>
      <c r="CL18" s="213"/>
      <c r="CM18" s="214">
        <f t="shared" si="31"/>
        <v>0</v>
      </c>
      <c r="CN18" s="213"/>
      <c r="CO18" s="213">
        <f t="shared" si="43"/>
        <v>0</v>
      </c>
      <c r="CP18" s="213"/>
      <c r="CQ18" s="214">
        <f t="shared" si="14"/>
        <v>0</v>
      </c>
      <c r="CR18" s="214">
        <f t="shared" si="15"/>
        <v>0</v>
      </c>
      <c r="CS18" s="213"/>
      <c r="CT18" s="213"/>
      <c r="CU18" s="213"/>
      <c r="CV18" s="213"/>
      <c r="CW18" s="213"/>
      <c r="CX18" s="214">
        <f t="shared" si="32"/>
        <v>0</v>
      </c>
      <c r="CY18" s="213"/>
      <c r="CZ18" s="213">
        <f t="shared" si="44"/>
        <v>0</v>
      </c>
      <c r="DA18" s="213"/>
      <c r="DB18" s="214">
        <f t="shared" si="16"/>
        <v>0</v>
      </c>
      <c r="DC18" s="214">
        <f t="shared" si="17"/>
        <v>0</v>
      </c>
      <c r="DD18" s="213"/>
      <c r="DE18" s="213"/>
      <c r="DF18" s="213"/>
      <c r="DG18" s="213"/>
      <c r="DH18" s="213"/>
      <c r="DI18" s="214">
        <f t="shared" si="33"/>
        <v>0</v>
      </c>
      <c r="DJ18" s="213"/>
      <c r="DK18" s="213">
        <f t="shared" si="45"/>
        <v>0</v>
      </c>
      <c r="DL18" s="213"/>
      <c r="DM18" s="214">
        <f t="shared" si="18"/>
        <v>0</v>
      </c>
      <c r="DN18" s="214">
        <f t="shared" si="19"/>
        <v>0</v>
      </c>
      <c r="DO18" s="213"/>
      <c r="DP18" s="213"/>
      <c r="DQ18" s="213"/>
      <c r="DR18" s="213"/>
      <c r="DS18" s="213"/>
      <c r="DT18" s="214">
        <f t="shared" si="34"/>
        <v>0</v>
      </c>
      <c r="DU18" s="213"/>
      <c r="DV18" s="213">
        <f t="shared" si="46"/>
        <v>0</v>
      </c>
      <c r="DW18" s="213"/>
      <c r="DX18" s="214">
        <f t="shared" si="20"/>
        <v>0</v>
      </c>
      <c r="DY18" s="214">
        <f t="shared" si="21"/>
        <v>0</v>
      </c>
      <c r="DZ18" s="213"/>
      <c r="EA18" s="213"/>
      <c r="EB18" s="213"/>
      <c r="EC18" s="213"/>
      <c r="ED18" s="213"/>
      <c r="EE18" s="214">
        <f t="shared" si="35"/>
        <v>0</v>
      </c>
      <c r="EF18" s="213"/>
      <c r="EG18" s="213">
        <f t="shared" si="47"/>
        <v>0</v>
      </c>
      <c r="EH18" s="213"/>
      <c r="EI18" s="214">
        <f t="shared" si="22"/>
        <v>0</v>
      </c>
      <c r="EJ18" s="214">
        <f t="shared" si="23"/>
        <v>0</v>
      </c>
    </row>
    <row r="19" spans="1:140" s="206" customFormat="1" ht="30" customHeight="1">
      <c r="A19" s="207">
        <v>17</v>
      </c>
      <c r="B19" s="208"/>
      <c r="C19" s="209"/>
      <c r="D19" s="208"/>
      <c r="E19" s="208"/>
      <c r="F19" s="216"/>
      <c r="G19" s="212"/>
      <c r="H19" s="207"/>
      <c r="I19" s="213"/>
      <c r="J19" s="213"/>
      <c r="K19" s="213"/>
      <c r="L19" s="213"/>
      <c r="M19" s="213"/>
      <c r="N19" s="214">
        <f t="shared" si="24"/>
        <v>0</v>
      </c>
      <c r="O19" s="213"/>
      <c r="P19" s="213">
        <f t="shared" si="36"/>
        <v>0</v>
      </c>
      <c r="Q19" s="213"/>
      <c r="R19" s="214">
        <f t="shared" si="0"/>
        <v>0</v>
      </c>
      <c r="S19" s="214">
        <f t="shared" si="1"/>
        <v>0</v>
      </c>
      <c r="T19" s="213"/>
      <c r="U19" s="213"/>
      <c r="V19" s="213"/>
      <c r="W19" s="213"/>
      <c r="X19" s="213"/>
      <c r="Y19" s="214">
        <f t="shared" si="25"/>
        <v>0</v>
      </c>
      <c r="Z19" s="213"/>
      <c r="AA19" s="213">
        <f t="shared" si="37"/>
        <v>0</v>
      </c>
      <c r="AB19" s="213"/>
      <c r="AC19" s="214">
        <f t="shared" si="2"/>
        <v>0</v>
      </c>
      <c r="AD19" s="214">
        <f t="shared" si="3"/>
        <v>0</v>
      </c>
      <c r="AE19" s="213"/>
      <c r="AF19" s="213"/>
      <c r="AG19" s="213"/>
      <c r="AH19" s="213"/>
      <c r="AI19" s="213"/>
      <c r="AJ19" s="214">
        <f t="shared" si="26"/>
        <v>0</v>
      </c>
      <c r="AK19" s="213"/>
      <c r="AL19" s="213">
        <f t="shared" si="38"/>
        <v>0</v>
      </c>
      <c r="AM19" s="213"/>
      <c r="AN19" s="214">
        <f t="shared" si="4"/>
        <v>0</v>
      </c>
      <c r="AO19" s="214">
        <f t="shared" si="5"/>
        <v>0</v>
      </c>
      <c r="AP19" s="213"/>
      <c r="AQ19" s="213"/>
      <c r="AR19" s="213"/>
      <c r="AS19" s="213"/>
      <c r="AT19" s="213"/>
      <c r="AU19" s="214">
        <f t="shared" si="27"/>
        <v>0</v>
      </c>
      <c r="AV19" s="213"/>
      <c r="AW19" s="213">
        <f t="shared" si="39"/>
        <v>0</v>
      </c>
      <c r="AX19" s="213"/>
      <c r="AY19" s="214">
        <f t="shared" si="6"/>
        <v>0</v>
      </c>
      <c r="AZ19" s="214">
        <f t="shared" si="7"/>
        <v>0</v>
      </c>
      <c r="BA19" s="213"/>
      <c r="BB19" s="213"/>
      <c r="BC19" s="213"/>
      <c r="BD19" s="213"/>
      <c r="BE19" s="213"/>
      <c r="BF19" s="214">
        <f t="shared" si="28"/>
        <v>0</v>
      </c>
      <c r="BG19" s="213"/>
      <c r="BH19" s="213">
        <f t="shared" si="40"/>
        <v>0</v>
      </c>
      <c r="BI19" s="213"/>
      <c r="BJ19" s="214">
        <f t="shared" si="8"/>
        <v>0</v>
      </c>
      <c r="BK19" s="214">
        <f t="shared" si="9"/>
        <v>0</v>
      </c>
      <c r="BL19" s="213"/>
      <c r="BM19" s="213"/>
      <c r="BN19" s="213"/>
      <c r="BO19" s="213"/>
      <c r="BP19" s="213"/>
      <c r="BQ19" s="214">
        <f t="shared" si="29"/>
        <v>0</v>
      </c>
      <c r="BR19" s="213"/>
      <c r="BS19" s="213">
        <f t="shared" si="41"/>
        <v>0</v>
      </c>
      <c r="BT19" s="213"/>
      <c r="BU19" s="214">
        <f t="shared" si="10"/>
        <v>0</v>
      </c>
      <c r="BV19" s="214">
        <f t="shared" si="11"/>
        <v>0</v>
      </c>
      <c r="BW19" s="213"/>
      <c r="BX19" s="213"/>
      <c r="BY19" s="213"/>
      <c r="BZ19" s="213"/>
      <c r="CA19" s="213"/>
      <c r="CB19" s="214">
        <f t="shared" si="30"/>
        <v>0</v>
      </c>
      <c r="CC19" s="213"/>
      <c r="CD19" s="213">
        <f t="shared" si="42"/>
        <v>0</v>
      </c>
      <c r="CE19" s="213"/>
      <c r="CF19" s="214">
        <f t="shared" si="12"/>
        <v>0</v>
      </c>
      <c r="CG19" s="214">
        <f t="shared" si="13"/>
        <v>0</v>
      </c>
      <c r="CH19" s="213"/>
      <c r="CI19" s="213"/>
      <c r="CJ19" s="213"/>
      <c r="CK19" s="213"/>
      <c r="CL19" s="213"/>
      <c r="CM19" s="214">
        <f t="shared" si="31"/>
        <v>0</v>
      </c>
      <c r="CN19" s="213"/>
      <c r="CO19" s="213">
        <f t="shared" si="43"/>
        <v>0</v>
      </c>
      <c r="CP19" s="213"/>
      <c r="CQ19" s="214">
        <f t="shared" si="14"/>
        <v>0</v>
      </c>
      <c r="CR19" s="214">
        <f t="shared" si="15"/>
        <v>0</v>
      </c>
      <c r="CS19" s="213"/>
      <c r="CT19" s="213"/>
      <c r="CU19" s="213"/>
      <c r="CV19" s="213"/>
      <c r="CW19" s="213"/>
      <c r="CX19" s="214">
        <f t="shared" si="32"/>
        <v>0</v>
      </c>
      <c r="CY19" s="213"/>
      <c r="CZ19" s="213">
        <f t="shared" si="44"/>
        <v>0</v>
      </c>
      <c r="DA19" s="213"/>
      <c r="DB19" s="214">
        <f t="shared" si="16"/>
        <v>0</v>
      </c>
      <c r="DC19" s="214">
        <f t="shared" si="17"/>
        <v>0</v>
      </c>
      <c r="DD19" s="213"/>
      <c r="DE19" s="213"/>
      <c r="DF19" s="213"/>
      <c r="DG19" s="213"/>
      <c r="DH19" s="213"/>
      <c r="DI19" s="214">
        <f t="shared" si="33"/>
        <v>0</v>
      </c>
      <c r="DJ19" s="213"/>
      <c r="DK19" s="213">
        <f t="shared" si="45"/>
        <v>0</v>
      </c>
      <c r="DL19" s="213"/>
      <c r="DM19" s="214">
        <f t="shared" si="18"/>
        <v>0</v>
      </c>
      <c r="DN19" s="214">
        <f t="shared" si="19"/>
        <v>0</v>
      </c>
      <c r="DO19" s="213"/>
      <c r="DP19" s="213"/>
      <c r="DQ19" s="213"/>
      <c r="DR19" s="213"/>
      <c r="DS19" s="213"/>
      <c r="DT19" s="214">
        <f t="shared" si="34"/>
        <v>0</v>
      </c>
      <c r="DU19" s="213"/>
      <c r="DV19" s="213">
        <f t="shared" si="46"/>
        <v>0</v>
      </c>
      <c r="DW19" s="213"/>
      <c r="DX19" s="214">
        <f t="shared" si="20"/>
        <v>0</v>
      </c>
      <c r="DY19" s="214">
        <f t="shared" si="21"/>
        <v>0</v>
      </c>
      <c r="DZ19" s="213"/>
      <c r="EA19" s="213"/>
      <c r="EB19" s="213"/>
      <c r="EC19" s="213"/>
      <c r="ED19" s="213"/>
      <c r="EE19" s="214">
        <f t="shared" si="35"/>
        <v>0</v>
      </c>
      <c r="EF19" s="213"/>
      <c r="EG19" s="213">
        <f t="shared" si="47"/>
        <v>0</v>
      </c>
      <c r="EH19" s="213"/>
      <c r="EI19" s="214">
        <f t="shared" si="22"/>
        <v>0</v>
      </c>
      <c r="EJ19" s="214">
        <f t="shared" si="23"/>
        <v>0</v>
      </c>
    </row>
    <row r="20" spans="1:140" s="206" customFormat="1" ht="30" customHeight="1">
      <c r="A20" s="207">
        <v>18</v>
      </c>
      <c r="B20" s="208"/>
      <c r="C20" s="209"/>
      <c r="D20" s="208"/>
      <c r="E20" s="208"/>
      <c r="F20" s="216"/>
      <c r="G20" s="212"/>
      <c r="H20" s="207"/>
      <c r="I20" s="213"/>
      <c r="J20" s="213"/>
      <c r="K20" s="213"/>
      <c r="L20" s="213"/>
      <c r="M20" s="213"/>
      <c r="N20" s="214">
        <f t="shared" si="24"/>
        <v>0</v>
      </c>
      <c r="O20" s="213"/>
      <c r="P20" s="213">
        <f t="shared" si="36"/>
        <v>0</v>
      </c>
      <c r="Q20" s="213"/>
      <c r="R20" s="214">
        <f t="shared" si="0"/>
        <v>0</v>
      </c>
      <c r="S20" s="214">
        <f t="shared" si="1"/>
        <v>0</v>
      </c>
      <c r="T20" s="213"/>
      <c r="U20" s="213"/>
      <c r="V20" s="213"/>
      <c r="W20" s="213"/>
      <c r="X20" s="213"/>
      <c r="Y20" s="214">
        <f t="shared" si="25"/>
        <v>0</v>
      </c>
      <c r="Z20" s="213"/>
      <c r="AA20" s="213">
        <f t="shared" si="37"/>
        <v>0</v>
      </c>
      <c r="AB20" s="213"/>
      <c r="AC20" s="214">
        <f t="shared" si="2"/>
        <v>0</v>
      </c>
      <c r="AD20" s="214">
        <f t="shared" si="3"/>
        <v>0</v>
      </c>
      <c r="AE20" s="213"/>
      <c r="AF20" s="213"/>
      <c r="AG20" s="213"/>
      <c r="AH20" s="213"/>
      <c r="AI20" s="213"/>
      <c r="AJ20" s="214">
        <f t="shared" si="26"/>
        <v>0</v>
      </c>
      <c r="AK20" s="213"/>
      <c r="AL20" s="213">
        <f t="shared" si="38"/>
        <v>0</v>
      </c>
      <c r="AM20" s="213"/>
      <c r="AN20" s="214">
        <f t="shared" si="4"/>
        <v>0</v>
      </c>
      <c r="AO20" s="214">
        <f t="shared" si="5"/>
        <v>0</v>
      </c>
      <c r="AP20" s="213"/>
      <c r="AQ20" s="213"/>
      <c r="AR20" s="213"/>
      <c r="AS20" s="213"/>
      <c r="AT20" s="213"/>
      <c r="AU20" s="214">
        <f t="shared" si="27"/>
        <v>0</v>
      </c>
      <c r="AV20" s="213"/>
      <c r="AW20" s="213">
        <f t="shared" si="39"/>
        <v>0</v>
      </c>
      <c r="AX20" s="213"/>
      <c r="AY20" s="214">
        <f t="shared" si="6"/>
        <v>0</v>
      </c>
      <c r="AZ20" s="214">
        <f t="shared" si="7"/>
        <v>0</v>
      </c>
      <c r="BA20" s="213"/>
      <c r="BB20" s="213"/>
      <c r="BC20" s="213"/>
      <c r="BD20" s="213"/>
      <c r="BE20" s="213"/>
      <c r="BF20" s="214">
        <f t="shared" si="28"/>
        <v>0</v>
      </c>
      <c r="BG20" s="213"/>
      <c r="BH20" s="213">
        <f t="shared" si="40"/>
        <v>0</v>
      </c>
      <c r="BI20" s="213"/>
      <c r="BJ20" s="214">
        <f t="shared" si="8"/>
        <v>0</v>
      </c>
      <c r="BK20" s="214">
        <f t="shared" si="9"/>
        <v>0</v>
      </c>
      <c r="BL20" s="213"/>
      <c r="BM20" s="213"/>
      <c r="BN20" s="213"/>
      <c r="BO20" s="213"/>
      <c r="BP20" s="213"/>
      <c r="BQ20" s="214">
        <f t="shared" si="29"/>
        <v>0</v>
      </c>
      <c r="BR20" s="213"/>
      <c r="BS20" s="213">
        <f t="shared" si="41"/>
        <v>0</v>
      </c>
      <c r="BT20" s="213"/>
      <c r="BU20" s="214">
        <f t="shared" si="10"/>
        <v>0</v>
      </c>
      <c r="BV20" s="214">
        <f t="shared" si="11"/>
        <v>0</v>
      </c>
      <c r="BW20" s="213"/>
      <c r="BX20" s="213"/>
      <c r="BY20" s="213"/>
      <c r="BZ20" s="213"/>
      <c r="CA20" s="213"/>
      <c r="CB20" s="214">
        <f t="shared" si="30"/>
        <v>0</v>
      </c>
      <c r="CC20" s="213"/>
      <c r="CD20" s="213">
        <f t="shared" si="42"/>
        <v>0</v>
      </c>
      <c r="CE20" s="213"/>
      <c r="CF20" s="214">
        <f t="shared" si="12"/>
        <v>0</v>
      </c>
      <c r="CG20" s="214">
        <f t="shared" si="13"/>
        <v>0</v>
      </c>
      <c r="CH20" s="213"/>
      <c r="CI20" s="213"/>
      <c r="CJ20" s="213"/>
      <c r="CK20" s="213"/>
      <c r="CL20" s="213"/>
      <c r="CM20" s="214">
        <f t="shared" si="31"/>
        <v>0</v>
      </c>
      <c r="CN20" s="213"/>
      <c r="CO20" s="213">
        <f t="shared" si="43"/>
        <v>0</v>
      </c>
      <c r="CP20" s="213"/>
      <c r="CQ20" s="214">
        <f t="shared" si="14"/>
        <v>0</v>
      </c>
      <c r="CR20" s="214">
        <f t="shared" si="15"/>
        <v>0</v>
      </c>
      <c r="CS20" s="213"/>
      <c r="CT20" s="213"/>
      <c r="CU20" s="213"/>
      <c r="CV20" s="213"/>
      <c r="CW20" s="213"/>
      <c r="CX20" s="214">
        <f t="shared" si="32"/>
        <v>0</v>
      </c>
      <c r="CY20" s="213"/>
      <c r="CZ20" s="213">
        <f t="shared" si="44"/>
        <v>0</v>
      </c>
      <c r="DA20" s="213"/>
      <c r="DB20" s="214">
        <f t="shared" si="16"/>
        <v>0</v>
      </c>
      <c r="DC20" s="214">
        <f t="shared" si="17"/>
        <v>0</v>
      </c>
      <c r="DD20" s="213"/>
      <c r="DE20" s="213"/>
      <c r="DF20" s="213"/>
      <c r="DG20" s="213"/>
      <c r="DH20" s="213"/>
      <c r="DI20" s="214">
        <f t="shared" si="33"/>
        <v>0</v>
      </c>
      <c r="DJ20" s="213"/>
      <c r="DK20" s="213">
        <f t="shared" si="45"/>
        <v>0</v>
      </c>
      <c r="DL20" s="213"/>
      <c r="DM20" s="214">
        <f t="shared" si="18"/>
        <v>0</v>
      </c>
      <c r="DN20" s="214">
        <f t="shared" si="19"/>
        <v>0</v>
      </c>
      <c r="DO20" s="213"/>
      <c r="DP20" s="213"/>
      <c r="DQ20" s="213"/>
      <c r="DR20" s="213"/>
      <c r="DS20" s="213"/>
      <c r="DT20" s="214">
        <f t="shared" si="34"/>
        <v>0</v>
      </c>
      <c r="DU20" s="213"/>
      <c r="DV20" s="213">
        <f t="shared" si="46"/>
        <v>0</v>
      </c>
      <c r="DW20" s="213"/>
      <c r="DX20" s="214">
        <f t="shared" si="20"/>
        <v>0</v>
      </c>
      <c r="DY20" s="214">
        <f t="shared" si="21"/>
        <v>0</v>
      </c>
      <c r="DZ20" s="213"/>
      <c r="EA20" s="213"/>
      <c r="EB20" s="213"/>
      <c r="EC20" s="213"/>
      <c r="ED20" s="213"/>
      <c r="EE20" s="214">
        <f t="shared" si="35"/>
        <v>0</v>
      </c>
      <c r="EF20" s="213"/>
      <c r="EG20" s="213">
        <f t="shared" si="47"/>
        <v>0</v>
      </c>
      <c r="EH20" s="213"/>
      <c r="EI20" s="214">
        <f t="shared" si="22"/>
        <v>0</v>
      </c>
      <c r="EJ20" s="214">
        <f t="shared" si="23"/>
        <v>0</v>
      </c>
    </row>
    <row r="21" spans="1:140" s="206" customFormat="1" ht="30" customHeight="1">
      <c r="A21" s="207">
        <v>19</v>
      </c>
      <c r="B21" s="208"/>
      <c r="C21" s="209"/>
      <c r="D21" s="208"/>
      <c r="E21" s="208"/>
      <c r="F21" s="216"/>
      <c r="G21" s="212"/>
      <c r="H21" s="207"/>
      <c r="I21" s="213"/>
      <c r="J21" s="213"/>
      <c r="K21" s="213"/>
      <c r="L21" s="213"/>
      <c r="M21" s="213"/>
      <c r="N21" s="214">
        <f t="shared" si="24"/>
        <v>0</v>
      </c>
      <c r="O21" s="213"/>
      <c r="P21" s="213">
        <f t="shared" si="36"/>
        <v>0</v>
      </c>
      <c r="Q21" s="213"/>
      <c r="R21" s="214">
        <f t="shared" si="0"/>
        <v>0</v>
      </c>
      <c r="S21" s="214">
        <f t="shared" si="1"/>
        <v>0</v>
      </c>
      <c r="T21" s="213"/>
      <c r="U21" s="213"/>
      <c r="V21" s="213"/>
      <c r="W21" s="213"/>
      <c r="X21" s="213"/>
      <c r="Y21" s="214">
        <f t="shared" si="25"/>
        <v>0</v>
      </c>
      <c r="Z21" s="213"/>
      <c r="AA21" s="213">
        <f t="shared" si="37"/>
        <v>0</v>
      </c>
      <c r="AB21" s="213"/>
      <c r="AC21" s="214">
        <f t="shared" si="2"/>
        <v>0</v>
      </c>
      <c r="AD21" s="214">
        <f t="shared" si="3"/>
        <v>0</v>
      </c>
      <c r="AE21" s="213"/>
      <c r="AF21" s="213"/>
      <c r="AG21" s="213"/>
      <c r="AH21" s="213"/>
      <c r="AI21" s="213"/>
      <c r="AJ21" s="214">
        <f t="shared" si="26"/>
        <v>0</v>
      </c>
      <c r="AK21" s="213"/>
      <c r="AL21" s="213">
        <f t="shared" si="38"/>
        <v>0</v>
      </c>
      <c r="AM21" s="213"/>
      <c r="AN21" s="214">
        <f t="shared" si="4"/>
        <v>0</v>
      </c>
      <c r="AO21" s="214">
        <f t="shared" si="5"/>
        <v>0</v>
      </c>
      <c r="AP21" s="213"/>
      <c r="AQ21" s="213"/>
      <c r="AR21" s="213"/>
      <c r="AS21" s="213"/>
      <c r="AT21" s="213"/>
      <c r="AU21" s="214">
        <f t="shared" si="27"/>
        <v>0</v>
      </c>
      <c r="AV21" s="213"/>
      <c r="AW21" s="213">
        <f t="shared" si="39"/>
        <v>0</v>
      </c>
      <c r="AX21" s="213"/>
      <c r="AY21" s="214">
        <f t="shared" si="6"/>
        <v>0</v>
      </c>
      <c r="AZ21" s="214">
        <f t="shared" si="7"/>
        <v>0</v>
      </c>
      <c r="BA21" s="213"/>
      <c r="BB21" s="213"/>
      <c r="BC21" s="213"/>
      <c r="BD21" s="213"/>
      <c r="BE21" s="213"/>
      <c r="BF21" s="214">
        <f t="shared" si="28"/>
        <v>0</v>
      </c>
      <c r="BG21" s="213"/>
      <c r="BH21" s="213">
        <f t="shared" si="40"/>
        <v>0</v>
      </c>
      <c r="BI21" s="213"/>
      <c r="BJ21" s="214">
        <f t="shared" si="8"/>
        <v>0</v>
      </c>
      <c r="BK21" s="214">
        <f t="shared" si="9"/>
        <v>0</v>
      </c>
      <c r="BL21" s="213"/>
      <c r="BM21" s="213"/>
      <c r="BN21" s="213"/>
      <c r="BO21" s="213"/>
      <c r="BP21" s="213"/>
      <c r="BQ21" s="214">
        <f t="shared" si="29"/>
        <v>0</v>
      </c>
      <c r="BR21" s="213"/>
      <c r="BS21" s="213">
        <f t="shared" si="41"/>
        <v>0</v>
      </c>
      <c r="BT21" s="213"/>
      <c r="BU21" s="214">
        <f t="shared" si="10"/>
        <v>0</v>
      </c>
      <c r="BV21" s="214">
        <f t="shared" si="11"/>
        <v>0</v>
      </c>
      <c r="BW21" s="213"/>
      <c r="BX21" s="213"/>
      <c r="BY21" s="213"/>
      <c r="BZ21" s="213"/>
      <c r="CA21" s="213"/>
      <c r="CB21" s="214">
        <f t="shared" si="30"/>
        <v>0</v>
      </c>
      <c r="CC21" s="213"/>
      <c r="CD21" s="213">
        <f t="shared" si="42"/>
        <v>0</v>
      </c>
      <c r="CE21" s="213"/>
      <c r="CF21" s="214">
        <f t="shared" si="12"/>
        <v>0</v>
      </c>
      <c r="CG21" s="214">
        <f t="shared" si="13"/>
        <v>0</v>
      </c>
      <c r="CH21" s="213"/>
      <c r="CI21" s="213"/>
      <c r="CJ21" s="213"/>
      <c r="CK21" s="213"/>
      <c r="CL21" s="213"/>
      <c r="CM21" s="214">
        <f t="shared" si="31"/>
        <v>0</v>
      </c>
      <c r="CN21" s="213"/>
      <c r="CO21" s="213">
        <f t="shared" si="43"/>
        <v>0</v>
      </c>
      <c r="CP21" s="213"/>
      <c r="CQ21" s="214">
        <f t="shared" si="14"/>
        <v>0</v>
      </c>
      <c r="CR21" s="214">
        <f t="shared" si="15"/>
        <v>0</v>
      </c>
      <c r="CS21" s="213"/>
      <c r="CT21" s="213"/>
      <c r="CU21" s="213"/>
      <c r="CV21" s="213"/>
      <c r="CW21" s="213"/>
      <c r="CX21" s="214">
        <f t="shared" si="32"/>
        <v>0</v>
      </c>
      <c r="CY21" s="213"/>
      <c r="CZ21" s="213">
        <f t="shared" si="44"/>
        <v>0</v>
      </c>
      <c r="DA21" s="213"/>
      <c r="DB21" s="214">
        <f t="shared" si="16"/>
        <v>0</v>
      </c>
      <c r="DC21" s="214">
        <f t="shared" si="17"/>
        <v>0</v>
      </c>
      <c r="DD21" s="213"/>
      <c r="DE21" s="213"/>
      <c r="DF21" s="213"/>
      <c r="DG21" s="213"/>
      <c r="DH21" s="213"/>
      <c r="DI21" s="214">
        <f t="shared" si="33"/>
        <v>0</v>
      </c>
      <c r="DJ21" s="213"/>
      <c r="DK21" s="213">
        <f t="shared" si="45"/>
        <v>0</v>
      </c>
      <c r="DL21" s="213"/>
      <c r="DM21" s="214">
        <f t="shared" si="18"/>
        <v>0</v>
      </c>
      <c r="DN21" s="214">
        <f t="shared" si="19"/>
        <v>0</v>
      </c>
      <c r="DO21" s="213"/>
      <c r="DP21" s="213"/>
      <c r="DQ21" s="213"/>
      <c r="DR21" s="213"/>
      <c r="DS21" s="213"/>
      <c r="DT21" s="214">
        <f t="shared" si="34"/>
        <v>0</v>
      </c>
      <c r="DU21" s="213"/>
      <c r="DV21" s="213">
        <f t="shared" si="46"/>
        <v>0</v>
      </c>
      <c r="DW21" s="213"/>
      <c r="DX21" s="214">
        <f t="shared" si="20"/>
        <v>0</v>
      </c>
      <c r="DY21" s="214">
        <f t="shared" si="21"/>
        <v>0</v>
      </c>
      <c r="DZ21" s="213"/>
      <c r="EA21" s="213"/>
      <c r="EB21" s="213"/>
      <c r="EC21" s="213"/>
      <c r="ED21" s="213"/>
      <c r="EE21" s="214">
        <f t="shared" si="35"/>
        <v>0</v>
      </c>
      <c r="EF21" s="213"/>
      <c r="EG21" s="213">
        <f t="shared" si="47"/>
        <v>0</v>
      </c>
      <c r="EH21" s="213"/>
      <c r="EI21" s="214">
        <f t="shared" si="22"/>
        <v>0</v>
      </c>
      <c r="EJ21" s="214">
        <f t="shared" si="23"/>
        <v>0</v>
      </c>
    </row>
    <row r="22" spans="1:140" s="206" customFormat="1" ht="30" customHeight="1">
      <c r="A22" s="207">
        <v>20</v>
      </c>
      <c r="B22" s="208"/>
      <c r="C22" s="209"/>
      <c r="D22" s="208"/>
      <c r="E22" s="208"/>
      <c r="F22" s="216"/>
      <c r="G22" s="212"/>
      <c r="H22" s="207"/>
      <c r="I22" s="213"/>
      <c r="J22" s="213"/>
      <c r="K22" s="213"/>
      <c r="L22" s="213"/>
      <c r="M22" s="213"/>
      <c r="N22" s="214">
        <f t="shared" si="24"/>
        <v>0</v>
      </c>
      <c r="O22" s="213"/>
      <c r="P22" s="213">
        <f t="shared" si="36"/>
        <v>0</v>
      </c>
      <c r="Q22" s="213"/>
      <c r="R22" s="214">
        <f t="shared" si="0"/>
        <v>0</v>
      </c>
      <c r="S22" s="214">
        <f t="shared" si="1"/>
        <v>0</v>
      </c>
      <c r="T22" s="213"/>
      <c r="U22" s="213"/>
      <c r="V22" s="213"/>
      <c r="W22" s="213"/>
      <c r="X22" s="213"/>
      <c r="Y22" s="214">
        <f t="shared" si="25"/>
        <v>0</v>
      </c>
      <c r="Z22" s="213"/>
      <c r="AA22" s="213">
        <f t="shared" si="37"/>
        <v>0</v>
      </c>
      <c r="AB22" s="213"/>
      <c r="AC22" s="214">
        <f t="shared" si="2"/>
        <v>0</v>
      </c>
      <c r="AD22" s="214">
        <f t="shared" si="3"/>
        <v>0</v>
      </c>
      <c r="AE22" s="213"/>
      <c r="AF22" s="213"/>
      <c r="AG22" s="213"/>
      <c r="AH22" s="213"/>
      <c r="AI22" s="213"/>
      <c r="AJ22" s="214">
        <f t="shared" si="26"/>
        <v>0</v>
      </c>
      <c r="AK22" s="213"/>
      <c r="AL22" s="213">
        <f t="shared" si="38"/>
        <v>0</v>
      </c>
      <c r="AM22" s="213"/>
      <c r="AN22" s="214">
        <f t="shared" si="4"/>
        <v>0</v>
      </c>
      <c r="AO22" s="214">
        <f t="shared" si="5"/>
        <v>0</v>
      </c>
      <c r="AP22" s="213"/>
      <c r="AQ22" s="213"/>
      <c r="AR22" s="213"/>
      <c r="AS22" s="213"/>
      <c r="AT22" s="213"/>
      <c r="AU22" s="214">
        <f t="shared" si="27"/>
        <v>0</v>
      </c>
      <c r="AV22" s="213"/>
      <c r="AW22" s="213">
        <f t="shared" si="39"/>
        <v>0</v>
      </c>
      <c r="AX22" s="213"/>
      <c r="AY22" s="214">
        <f t="shared" si="6"/>
        <v>0</v>
      </c>
      <c r="AZ22" s="214">
        <f t="shared" si="7"/>
        <v>0</v>
      </c>
      <c r="BA22" s="213"/>
      <c r="BB22" s="213"/>
      <c r="BC22" s="213"/>
      <c r="BD22" s="213"/>
      <c r="BE22" s="213"/>
      <c r="BF22" s="214">
        <f t="shared" si="28"/>
        <v>0</v>
      </c>
      <c r="BG22" s="213"/>
      <c r="BH22" s="213">
        <f t="shared" si="40"/>
        <v>0</v>
      </c>
      <c r="BI22" s="213"/>
      <c r="BJ22" s="214">
        <f t="shared" si="8"/>
        <v>0</v>
      </c>
      <c r="BK22" s="214">
        <f t="shared" si="9"/>
        <v>0</v>
      </c>
      <c r="BL22" s="213"/>
      <c r="BM22" s="213"/>
      <c r="BN22" s="213"/>
      <c r="BO22" s="213"/>
      <c r="BP22" s="213"/>
      <c r="BQ22" s="214">
        <f t="shared" si="29"/>
        <v>0</v>
      </c>
      <c r="BR22" s="213"/>
      <c r="BS22" s="213">
        <f t="shared" si="41"/>
        <v>0</v>
      </c>
      <c r="BT22" s="213"/>
      <c r="BU22" s="214">
        <f t="shared" si="10"/>
        <v>0</v>
      </c>
      <c r="BV22" s="214">
        <f t="shared" si="11"/>
        <v>0</v>
      </c>
      <c r="BW22" s="213"/>
      <c r="BX22" s="213"/>
      <c r="BY22" s="213"/>
      <c r="BZ22" s="213"/>
      <c r="CA22" s="213"/>
      <c r="CB22" s="214">
        <f t="shared" si="30"/>
        <v>0</v>
      </c>
      <c r="CC22" s="213"/>
      <c r="CD22" s="213">
        <f t="shared" si="42"/>
        <v>0</v>
      </c>
      <c r="CE22" s="213"/>
      <c r="CF22" s="214">
        <f t="shared" si="12"/>
        <v>0</v>
      </c>
      <c r="CG22" s="214">
        <f t="shared" si="13"/>
        <v>0</v>
      </c>
      <c r="CH22" s="213"/>
      <c r="CI22" s="213"/>
      <c r="CJ22" s="213"/>
      <c r="CK22" s="213"/>
      <c r="CL22" s="213"/>
      <c r="CM22" s="214">
        <f t="shared" si="31"/>
        <v>0</v>
      </c>
      <c r="CN22" s="213"/>
      <c r="CO22" s="213">
        <f t="shared" si="43"/>
        <v>0</v>
      </c>
      <c r="CP22" s="213"/>
      <c r="CQ22" s="214">
        <f t="shared" si="14"/>
        <v>0</v>
      </c>
      <c r="CR22" s="214">
        <f t="shared" si="15"/>
        <v>0</v>
      </c>
      <c r="CS22" s="213"/>
      <c r="CT22" s="213"/>
      <c r="CU22" s="213"/>
      <c r="CV22" s="213"/>
      <c r="CW22" s="213"/>
      <c r="CX22" s="214">
        <f t="shared" si="32"/>
        <v>0</v>
      </c>
      <c r="CY22" s="213"/>
      <c r="CZ22" s="213">
        <f t="shared" si="44"/>
        <v>0</v>
      </c>
      <c r="DA22" s="213"/>
      <c r="DB22" s="214">
        <f t="shared" si="16"/>
        <v>0</v>
      </c>
      <c r="DC22" s="214">
        <f t="shared" si="17"/>
        <v>0</v>
      </c>
      <c r="DD22" s="213"/>
      <c r="DE22" s="213"/>
      <c r="DF22" s="213"/>
      <c r="DG22" s="213"/>
      <c r="DH22" s="213"/>
      <c r="DI22" s="214">
        <f t="shared" si="33"/>
        <v>0</v>
      </c>
      <c r="DJ22" s="213"/>
      <c r="DK22" s="213">
        <f t="shared" si="45"/>
        <v>0</v>
      </c>
      <c r="DL22" s="213"/>
      <c r="DM22" s="214">
        <f t="shared" si="18"/>
        <v>0</v>
      </c>
      <c r="DN22" s="214">
        <f t="shared" si="19"/>
        <v>0</v>
      </c>
      <c r="DO22" s="213"/>
      <c r="DP22" s="213"/>
      <c r="DQ22" s="213"/>
      <c r="DR22" s="213"/>
      <c r="DS22" s="213"/>
      <c r="DT22" s="214">
        <f t="shared" si="34"/>
        <v>0</v>
      </c>
      <c r="DU22" s="213"/>
      <c r="DV22" s="213">
        <f t="shared" si="46"/>
        <v>0</v>
      </c>
      <c r="DW22" s="213"/>
      <c r="DX22" s="214">
        <f t="shared" si="20"/>
        <v>0</v>
      </c>
      <c r="DY22" s="214">
        <f t="shared" si="21"/>
        <v>0</v>
      </c>
      <c r="DZ22" s="213"/>
      <c r="EA22" s="213"/>
      <c r="EB22" s="213"/>
      <c r="EC22" s="213"/>
      <c r="ED22" s="213"/>
      <c r="EE22" s="214">
        <f t="shared" si="35"/>
        <v>0</v>
      </c>
      <c r="EF22" s="213"/>
      <c r="EG22" s="213">
        <f t="shared" si="47"/>
        <v>0</v>
      </c>
      <c r="EH22" s="213"/>
      <c r="EI22" s="214">
        <f t="shared" si="22"/>
        <v>0</v>
      </c>
      <c r="EJ22" s="214">
        <f t="shared" si="23"/>
        <v>0</v>
      </c>
    </row>
    <row r="23" spans="1:140" s="206" customFormat="1" ht="30" hidden="1" customHeight="1">
      <c r="A23" s="207">
        <v>21</v>
      </c>
      <c r="B23" s="226"/>
      <c r="C23" s="227"/>
      <c r="D23" s="208"/>
      <c r="E23" s="208"/>
      <c r="F23" s="216"/>
      <c r="G23" s="212"/>
      <c r="H23" s="207"/>
      <c r="I23" s="213"/>
      <c r="J23" s="213"/>
      <c r="K23" s="213"/>
      <c r="L23" s="213"/>
      <c r="M23" s="213"/>
      <c r="N23" s="214">
        <f t="shared" si="24"/>
        <v>0</v>
      </c>
      <c r="O23" s="213"/>
      <c r="P23" s="213">
        <f t="shared" si="36"/>
        <v>0</v>
      </c>
      <c r="Q23" s="213"/>
      <c r="R23" s="214">
        <f t="shared" si="0"/>
        <v>0</v>
      </c>
      <c r="S23" s="214">
        <f t="shared" si="1"/>
        <v>0</v>
      </c>
      <c r="T23" s="213"/>
      <c r="U23" s="213"/>
      <c r="V23" s="213"/>
      <c r="W23" s="213"/>
      <c r="X23" s="213"/>
      <c r="Y23" s="214">
        <f t="shared" si="25"/>
        <v>0</v>
      </c>
      <c r="Z23" s="213"/>
      <c r="AA23" s="213">
        <f t="shared" si="37"/>
        <v>0</v>
      </c>
      <c r="AB23" s="213"/>
      <c r="AC23" s="214">
        <f t="shared" si="2"/>
        <v>0</v>
      </c>
      <c r="AD23" s="214">
        <f t="shared" si="3"/>
        <v>0</v>
      </c>
      <c r="AE23" s="213"/>
      <c r="AF23" s="213"/>
      <c r="AG23" s="213"/>
      <c r="AH23" s="213"/>
      <c r="AI23" s="213"/>
      <c r="AJ23" s="214">
        <f t="shared" si="26"/>
        <v>0</v>
      </c>
      <c r="AK23" s="213"/>
      <c r="AL23" s="213">
        <f t="shared" si="38"/>
        <v>0</v>
      </c>
      <c r="AM23" s="213"/>
      <c r="AN23" s="214">
        <f t="shared" si="4"/>
        <v>0</v>
      </c>
      <c r="AO23" s="214">
        <f t="shared" si="5"/>
        <v>0</v>
      </c>
      <c r="AP23" s="213"/>
      <c r="AQ23" s="213"/>
      <c r="AR23" s="213"/>
      <c r="AS23" s="213"/>
      <c r="AT23" s="213"/>
      <c r="AU23" s="214">
        <f t="shared" si="27"/>
        <v>0</v>
      </c>
      <c r="AV23" s="213"/>
      <c r="AW23" s="213">
        <f t="shared" si="39"/>
        <v>0</v>
      </c>
      <c r="AX23" s="213"/>
      <c r="AY23" s="214">
        <f t="shared" si="6"/>
        <v>0</v>
      </c>
      <c r="AZ23" s="214">
        <f t="shared" si="7"/>
        <v>0</v>
      </c>
      <c r="BA23" s="213"/>
      <c r="BB23" s="213"/>
      <c r="BC23" s="213"/>
      <c r="BD23" s="213"/>
      <c r="BE23" s="213"/>
      <c r="BF23" s="214">
        <f t="shared" si="28"/>
        <v>0</v>
      </c>
      <c r="BG23" s="213"/>
      <c r="BH23" s="213">
        <f t="shared" si="40"/>
        <v>0</v>
      </c>
      <c r="BI23" s="213"/>
      <c r="BJ23" s="214">
        <f t="shared" si="8"/>
        <v>0</v>
      </c>
      <c r="BK23" s="214">
        <f t="shared" si="9"/>
        <v>0</v>
      </c>
      <c r="BL23" s="213"/>
      <c r="BM23" s="213"/>
      <c r="BN23" s="213"/>
      <c r="BO23" s="213"/>
      <c r="BP23" s="213"/>
      <c r="BQ23" s="214">
        <f t="shared" si="29"/>
        <v>0</v>
      </c>
      <c r="BR23" s="213"/>
      <c r="BS23" s="213">
        <f t="shared" si="41"/>
        <v>0</v>
      </c>
      <c r="BT23" s="213"/>
      <c r="BU23" s="214">
        <f t="shared" si="10"/>
        <v>0</v>
      </c>
      <c r="BV23" s="214">
        <f t="shared" si="11"/>
        <v>0</v>
      </c>
      <c r="BW23" s="213"/>
      <c r="BX23" s="213"/>
      <c r="BY23" s="213"/>
      <c r="BZ23" s="213"/>
      <c r="CA23" s="213"/>
      <c r="CB23" s="214">
        <f t="shared" si="30"/>
        <v>0</v>
      </c>
      <c r="CC23" s="213"/>
      <c r="CD23" s="213">
        <f t="shared" si="42"/>
        <v>0</v>
      </c>
      <c r="CE23" s="213"/>
      <c r="CF23" s="214">
        <f t="shared" si="12"/>
        <v>0</v>
      </c>
      <c r="CG23" s="214">
        <f t="shared" si="13"/>
        <v>0</v>
      </c>
      <c r="CH23" s="213"/>
      <c r="CI23" s="213"/>
      <c r="CJ23" s="213"/>
      <c r="CK23" s="213"/>
      <c r="CL23" s="213"/>
      <c r="CM23" s="214">
        <f t="shared" si="31"/>
        <v>0</v>
      </c>
      <c r="CN23" s="213"/>
      <c r="CO23" s="213">
        <f t="shared" si="43"/>
        <v>0</v>
      </c>
      <c r="CP23" s="213"/>
      <c r="CQ23" s="214">
        <f t="shared" si="14"/>
        <v>0</v>
      </c>
      <c r="CR23" s="214">
        <f t="shared" si="15"/>
        <v>0</v>
      </c>
      <c r="CS23" s="213"/>
      <c r="CT23" s="213"/>
      <c r="CU23" s="213"/>
      <c r="CV23" s="213"/>
      <c r="CW23" s="213"/>
      <c r="CX23" s="214">
        <f t="shared" si="32"/>
        <v>0</v>
      </c>
      <c r="CY23" s="213"/>
      <c r="CZ23" s="213">
        <f t="shared" si="44"/>
        <v>0</v>
      </c>
      <c r="DA23" s="213"/>
      <c r="DB23" s="214">
        <f t="shared" si="16"/>
        <v>0</v>
      </c>
      <c r="DC23" s="214">
        <f t="shared" si="17"/>
        <v>0</v>
      </c>
      <c r="DD23" s="213"/>
      <c r="DE23" s="213"/>
      <c r="DF23" s="213"/>
      <c r="DG23" s="213"/>
      <c r="DH23" s="213"/>
      <c r="DI23" s="214">
        <f t="shared" si="33"/>
        <v>0</v>
      </c>
      <c r="DJ23" s="213"/>
      <c r="DK23" s="213">
        <f t="shared" si="45"/>
        <v>0</v>
      </c>
      <c r="DL23" s="213"/>
      <c r="DM23" s="214">
        <f t="shared" si="18"/>
        <v>0</v>
      </c>
      <c r="DN23" s="214">
        <f t="shared" si="19"/>
        <v>0</v>
      </c>
      <c r="DO23" s="213"/>
      <c r="DP23" s="213"/>
      <c r="DQ23" s="213"/>
      <c r="DR23" s="213"/>
      <c r="DS23" s="213"/>
      <c r="DT23" s="214">
        <f t="shared" si="34"/>
        <v>0</v>
      </c>
      <c r="DU23" s="213"/>
      <c r="DV23" s="213">
        <f t="shared" si="46"/>
        <v>0</v>
      </c>
      <c r="DW23" s="213"/>
      <c r="DX23" s="214">
        <f t="shared" si="20"/>
        <v>0</v>
      </c>
      <c r="DY23" s="214">
        <f t="shared" si="21"/>
        <v>0</v>
      </c>
      <c r="DZ23" s="213"/>
      <c r="EA23" s="213"/>
      <c r="EB23" s="213"/>
      <c r="EC23" s="213"/>
      <c r="ED23" s="213"/>
      <c r="EE23" s="214">
        <f t="shared" si="35"/>
        <v>0</v>
      </c>
      <c r="EF23" s="213"/>
      <c r="EG23" s="213">
        <f t="shared" si="47"/>
        <v>0</v>
      </c>
      <c r="EH23" s="213"/>
      <c r="EI23" s="214">
        <f t="shared" si="22"/>
        <v>0</v>
      </c>
      <c r="EJ23" s="214">
        <f t="shared" si="23"/>
        <v>0</v>
      </c>
    </row>
    <row r="24" spans="1:140" s="206" customFormat="1" ht="30" hidden="1" customHeight="1">
      <c r="A24" s="207">
        <v>22</v>
      </c>
      <c r="B24" s="226"/>
      <c r="C24" s="227"/>
      <c r="D24" s="208"/>
      <c r="E24" s="208"/>
      <c r="F24" s="216"/>
      <c r="G24" s="212"/>
      <c r="H24" s="207"/>
      <c r="I24" s="213"/>
      <c r="J24" s="213"/>
      <c r="K24" s="213"/>
      <c r="L24" s="213"/>
      <c r="M24" s="213"/>
      <c r="N24" s="214">
        <f t="shared" si="24"/>
        <v>0</v>
      </c>
      <c r="O24" s="213"/>
      <c r="P24" s="213">
        <f t="shared" si="36"/>
        <v>0</v>
      </c>
      <c r="Q24" s="213"/>
      <c r="R24" s="214">
        <f t="shared" si="0"/>
        <v>0</v>
      </c>
      <c r="S24" s="214">
        <f t="shared" si="1"/>
        <v>0</v>
      </c>
      <c r="T24" s="213"/>
      <c r="U24" s="213"/>
      <c r="V24" s="213"/>
      <c r="W24" s="213"/>
      <c r="X24" s="213"/>
      <c r="Y24" s="214">
        <f t="shared" si="25"/>
        <v>0</v>
      </c>
      <c r="Z24" s="213"/>
      <c r="AA24" s="213">
        <f t="shared" si="37"/>
        <v>0</v>
      </c>
      <c r="AB24" s="213"/>
      <c r="AC24" s="214">
        <f t="shared" si="2"/>
        <v>0</v>
      </c>
      <c r="AD24" s="214">
        <f t="shared" si="3"/>
        <v>0</v>
      </c>
      <c r="AE24" s="213"/>
      <c r="AF24" s="213"/>
      <c r="AG24" s="213"/>
      <c r="AH24" s="213"/>
      <c r="AI24" s="213"/>
      <c r="AJ24" s="214">
        <f t="shared" si="26"/>
        <v>0</v>
      </c>
      <c r="AK24" s="213"/>
      <c r="AL24" s="213">
        <f t="shared" si="38"/>
        <v>0</v>
      </c>
      <c r="AM24" s="213"/>
      <c r="AN24" s="214">
        <f t="shared" si="4"/>
        <v>0</v>
      </c>
      <c r="AO24" s="214">
        <f t="shared" si="5"/>
        <v>0</v>
      </c>
      <c r="AP24" s="213"/>
      <c r="AQ24" s="213"/>
      <c r="AR24" s="213"/>
      <c r="AS24" s="213"/>
      <c r="AT24" s="213"/>
      <c r="AU24" s="214">
        <f t="shared" si="27"/>
        <v>0</v>
      </c>
      <c r="AV24" s="213"/>
      <c r="AW24" s="213">
        <f t="shared" si="39"/>
        <v>0</v>
      </c>
      <c r="AX24" s="213"/>
      <c r="AY24" s="214">
        <f t="shared" si="6"/>
        <v>0</v>
      </c>
      <c r="AZ24" s="214">
        <f t="shared" si="7"/>
        <v>0</v>
      </c>
      <c r="BA24" s="213"/>
      <c r="BB24" s="213"/>
      <c r="BC24" s="213"/>
      <c r="BD24" s="213"/>
      <c r="BE24" s="213"/>
      <c r="BF24" s="214">
        <f t="shared" si="28"/>
        <v>0</v>
      </c>
      <c r="BG24" s="213"/>
      <c r="BH24" s="213">
        <f t="shared" si="40"/>
        <v>0</v>
      </c>
      <c r="BI24" s="213"/>
      <c r="BJ24" s="214">
        <f t="shared" si="8"/>
        <v>0</v>
      </c>
      <c r="BK24" s="214">
        <f t="shared" si="9"/>
        <v>0</v>
      </c>
      <c r="BL24" s="213"/>
      <c r="BM24" s="213"/>
      <c r="BN24" s="213"/>
      <c r="BO24" s="213"/>
      <c r="BP24" s="213"/>
      <c r="BQ24" s="214">
        <f t="shared" si="29"/>
        <v>0</v>
      </c>
      <c r="BR24" s="213"/>
      <c r="BS24" s="213">
        <f t="shared" si="41"/>
        <v>0</v>
      </c>
      <c r="BT24" s="213"/>
      <c r="BU24" s="214">
        <f t="shared" si="10"/>
        <v>0</v>
      </c>
      <c r="BV24" s="214">
        <f t="shared" si="11"/>
        <v>0</v>
      </c>
      <c r="BW24" s="213"/>
      <c r="BX24" s="213"/>
      <c r="BY24" s="213"/>
      <c r="BZ24" s="213"/>
      <c r="CA24" s="213"/>
      <c r="CB24" s="214">
        <f t="shared" si="30"/>
        <v>0</v>
      </c>
      <c r="CC24" s="213"/>
      <c r="CD24" s="213">
        <f t="shared" si="42"/>
        <v>0</v>
      </c>
      <c r="CE24" s="213"/>
      <c r="CF24" s="214">
        <f t="shared" si="12"/>
        <v>0</v>
      </c>
      <c r="CG24" s="214">
        <f t="shared" si="13"/>
        <v>0</v>
      </c>
      <c r="CH24" s="213"/>
      <c r="CI24" s="213"/>
      <c r="CJ24" s="213"/>
      <c r="CK24" s="213"/>
      <c r="CL24" s="213"/>
      <c r="CM24" s="214">
        <f t="shared" si="31"/>
        <v>0</v>
      </c>
      <c r="CN24" s="213"/>
      <c r="CO24" s="213">
        <f t="shared" si="43"/>
        <v>0</v>
      </c>
      <c r="CP24" s="213"/>
      <c r="CQ24" s="214">
        <f t="shared" si="14"/>
        <v>0</v>
      </c>
      <c r="CR24" s="214">
        <f t="shared" si="15"/>
        <v>0</v>
      </c>
      <c r="CS24" s="213"/>
      <c r="CT24" s="213"/>
      <c r="CU24" s="213"/>
      <c r="CV24" s="213"/>
      <c r="CW24" s="213"/>
      <c r="CX24" s="214">
        <f t="shared" si="32"/>
        <v>0</v>
      </c>
      <c r="CY24" s="213"/>
      <c r="CZ24" s="213">
        <f t="shared" si="44"/>
        <v>0</v>
      </c>
      <c r="DA24" s="213"/>
      <c r="DB24" s="214">
        <f t="shared" si="16"/>
        <v>0</v>
      </c>
      <c r="DC24" s="214">
        <f t="shared" si="17"/>
        <v>0</v>
      </c>
      <c r="DD24" s="213"/>
      <c r="DE24" s="213"/>
      <c r="DF24" s="213"/>
      <c r="DG24" s="213"/>
      <c r="DH24" s="213"/>
      <c r="DI24" s="214">
        <f t="shared" si="33"/>
        <v>0</v>
      </c>
      <c r="DJ24" s="213"/>
      <c r="DK24" s="213">
        <f t="shared" si="45"/>
        <v>0</v>
      </c>
      <c r="DL24" s="213"/>
      <c r="DM24" s="214">
        <f t="shared" si="18"/>
        <v>0</v>
      </c>
      <c r="DN24" s="214">
        <f t="shared" si="19"/>
        <v>0</v>
      </c>
      <c r="DO24" s="213"/>
      <c r="DP24" s="213"/>
      <c r="DQ24" s="213"/>
      <c r="DR24" s="213"/>
      <c r="DS24" s="213"/>
      <c r="DT24" s="214">
        <f t="shared" si="34"/>
        <v>0</v>
      </c>
      <c r="DU24" s="213"/>
      <c r="DV24" s="213">
        <f t="shared" si="46"/>
        <v>0</v>
      </c>
      <c r="DW24" s="213"/>
      <c r="DX24" s="214">
        <f t="shared" si="20"/>
        <v>0</v>
      </c>
      <c r="DY24" s="214">
        <f t="shared" si="21"/>
        <v>0</v>
      </c>
      <c r="DZ24" s="213"/>
      <c r="EA24" s="213"/>
      <c r="EB24" s="213"/>
      <c r="EC24" s="213"/>
      <c r="ED24" s="213"/>
      <c r="EE24" s="214">
        <f t="shared" si="35"/>
        <v>0</v>
      </c>
      <c r="EF24" s="213"/>
      <c r="EG24" s="213">
        <f t="shared" si="47"/>
        <v>0</v>
      </c>
      <c r="EH24" s="213"/>
      <c r="EI24" s="214">
        <f t="shared" si="22"/>
        <v>0</v>
      </c>
      <c r="EJ24" s="214">
        <f t="shared" si="23"/>
        <v>0</v>
      </c>
    </row>
    <row r="25" spans="1:140" s="206" customFormat="1" ht="30" hidden="1" customHeight="1">
      <c r="A25" s="207">
        <v>23</v>
      </c>
      <c r="B25" s="226"/>
      <c r="C25" s="227"/>
      <c r="D25" s="208"/>
      <c r="E25" s="208"/>
      <c r="F25" s="216"/>
      <c r="G25" s="212"/>
      <c r="H25" s="207"/>
      <c r="I25" s="213"/>
      <c r="J25" s="213"/>
      <c r="K25" s="213"/>
      <c r="L25" s="213"/>
      <c r="M25" s="213"/>
      <c r="N25" s="214">
        <f t="shared" si="24"/>
        <v>0</v>
      </c>
      <c r="O25" s="213"/>
      <c r="P25" s="213">
        <f t="shared" si="36"/>
        <v>0</v>
      </c>
      <c r="Q25" s="213"/>
      <c r="R25" s="214">
        <f t="shared" si="0"/>
        <v>0</v>
      </c>
      <c r="S25" s="214">
        <f t="shared" si="1"/>
        <v>0</v>
      </c>
      <c r="T25" s="213"/>
      <c r="U25" s="213"/>
      <c r="V25" s="213"/>
      <c r="W25" s="213"/>
      <c r="X25" s="213"/>
      <c r="Y25" s="214">
        <f t="shared" si="25"/>
        <v>0</v>
      </c>
      <c r="Z25" s="213"/>
      <c r="AA25" s="213">
        <f t="shared" si="37"/>
        <v>0</v>
      </c>
      <c r="AB25" s="213"/>
      <c r="AC25" s="214">
        <f t="shared" si="2"/>
        <v>0</v>
      </c>
      <c r="AD25" s="214">
        <f t="shared" si="3"/>
        <v>0</v>
      </c>
      <c r="AE25" s="213"/>
      <c r="AF25" s="213"/>
      <c r="AG25" s="213"/>
      <c r="AH25" s="213"/>
      <c r="AI25" s="213"/>
      <c r="AJ25" s="214">
        <f t="shared" si="26"/>
        <v>0</v>
      </c>
      <c r="AK25" s="213"/>
      <c r="AL25" s="213">
        <f t="shared" si="38"/>
        <v>0</v>
      </c>
      <c r="AM25" s="213"/>
      <c r="AN25" s="214">
        <f t="shared" si="4"/>
        <v>0</v>
      </c>
      <c r="AO25" s="214">
        <f t="shared" si="5"/>
        <v>0</v>
      </c>
      <c r="AP25" s="213"/>
      <c r="AQ25" s="213"/>
      <c r="AR25" s="213"/>
      <c r="AS25" s="213"/>
      <c r="AT25" s="213"/>
      <c r="AU25" s="214">
        <f t="shared" si="27"/>
        <v>0</v>
      </c>
      <c r="AV25" s="213"/>
      <c r="AW25" s="213">
        <f t="shared" si="39"/>
        <v>0</v>
      </c>
      <c r="AX25" s="213"/>
      <c r="AY25" s="214">
        <f t="shared" si="6"/>
        <v>0</v>
      </c>
      <c r="AZ25" s="214">
        <f t="shared" si="7"/>
        <v>0</v>
      </c>
      <c r="BA25" s="213"/>
      <c r="BB25" s="213"/>
      <c r="BC25" s="213"/>
      <c r="BD25" s="213"/>
      <c r="BE25" s="213"/>
      <c r="BF25" s="214">
        <f t="shared" si="28"/>
        <v>0</v>
      </c>
      <c r="BG25" s="213"/>
      <c r="BH25" s="213">
        <f t="shared" si="40"/>
        <v>0</v>
      </c>
      <c r="BI25" s="213"/>
      <c r="BJ25" s="214">
        <f t="shared" si="8"/>
        <v>0</v>
      </c>
      <c r="BK25" s="214">
        <f t="shared" si="9"/>
        <v>0</v>
      </c>
      <c r="BL25" s="213"/>
      <c r="BM25" s="213"/>
      <c r="BN25" s="213"/>
      <c r="BO25" s="213"/>
      <c r="BP25" s="213"/>
      <c r="BQ25" s="214">
        <f t="shared" si="29"/>
        <v>0</v>
      </c>
      <c r="BR25" s="213"/>
      <c r="BS25" s="213">
        <f t="shared" si="41"/>
        <v>0</v>
      </c>
      <c r="BT25" s="213"/>
      <c r="BU25" s="214">
        <f t="shared" si="10"/>
        <v>0</v>
      </c>
      <c r="BV25" s="214">
        <f t="shared" si="11"/>
        <v>0</v>
      </c>
      <c r="BW25" s="213"/>
      <c r="BX25" s="213"/>
      <c r="BY25" s="213"/>
      <c r="BZ25" s="213"/>
      <c r="CA25" s="213"/>
      <c r="CB25" s="214">
        <f t="shared" si="30"/>
        <v>0</v>
      </c>
      <c r="CC25" s="213"/>
      <c r="CD25" s="213">
        <f t="shared" si="42"/>
        <v>0</v>
      </c>
      <c r="CE25" s="213"/>
      <c r="CF25" s="214">
        <f t="shared" si="12"/>
        <v>0</v>
      </c>
      <c r="CG25" s="214">
        <f t="shared" si="13"/>
        <v>0</v>
      </c>
      <c r="CH25" s="213"/>
      <c r="CI25" s="213"/>
      <c r="CJ25" s="213"/>
      <c r="CK25" s="213"/>
      <c r="CL25" s="213"/>
      <c r="CM25" s="214">
        <f t="shared" si="31"/>
        <v>0</v>
      </c>
      <c r="CN25" s="213"/>
      <c r="CO25" s="213">
        <f t="shared" si="43"/>
        <v>0</v>
      </c>
      <c r="CP25" s="213"/>
      <c r="CQ25" s="214">
        <f t="shared" si="14"/>
        <v>0</v>
      </c>
      <c r="CR25" s="214">
        <f t="shared" si="15"/>
        <v>0</v>
      </c>
      <c r="CS25" s="213"/>
      <c r="CT25" s="213"/>
      <c r="CU25" s="213"/>
      <c r="CV25" s="213"/>
      <c r="CW25" s="213"/>
      <c r="CX25" s="214">
        <f t="shared" si="32"/>
        <v>0</v>
      </c>
      <c r="CY25" s="213"/>
      <c r="CZ25" s="213">
        <f t="shared" si="44"/>
        <v>0</v>
      </c>
      <c r="DA25" s="213"/>
      <c r="DB25" s="214">
        <f t="shared" si="16"/>
        <v>0</v>
      </c>
      <c r="DC25" s="214">
        <f t="shared" si="17"/>
        <v>0</v>
      </c>
      <c r="DD25" s="213"/>
      <c r="DE25" s="213"/>
      <c r="DF25" s="213"/>
      <c r="DG25" s="213"/>
      <c r="DH25" s="213"/>
      <c r="DI25" s="214">
        <f t="shared" si="33"/>
        <v>0</v>
      </c>
      <c r="DJ25" s="213"/>
      <c r="DK25" s="213">
        <f t="shared" si="45"/>
        <v>0</v>
      </c>
      <c r="DL25" s="213"/>
      <c r="DM25" s="214">
        <f t="shared" si="18"/>
        <v>0</v>
      </c>
      <c r="DN25" s="214">
        <f t="shared" si="19"/>
        <v>0</v>
      </c>
      <c r="DO25" s="213"/>
      <c r="DP25" s="213"/>
      <c r="DQ25" s="213"/>
      <c r="DR25" s="213"/>
      <c r="DS25" s="213"/>
      <c r="DT25" s="214">
        <f t="shared" si="34"/>
        <v>0</v>
      </c>
      <c r="DU25" s="213"/>
      <c r="DV25" s="213">
        <f t="shared" si="46"/>
        <v>0</v>
      </c>
      <c r="DW25" s="213"/>
      <c r="DX25" s="214">
        <f t="shared" si="20"/>
        <v>0</v>
      </c>
      <c r="DY25" s="214">
        <f t="shared" si="21"/>
        <v>0</v>
      </c>
      <c r="DZ25" s="213"/>
      <c r="EA25" s="213"/>
      <c r="EB25" s="213"/>
      <c r="EC25" s="213"/>
      <c r="ED25" s="213"/>
      <c r="EE25" s="214">
        <f t="shared" si="35"/>
        <v>0</v>
      </c>
      <c r="EF25" s="213"/>
      <c r="EG25" s="213">
        <f t="shared" si="47"/>
        <v>0</v>
      </c>
      <c r="EH25" s="213"/>
      <c r="EI25" s="214">
        <f t="shared" si="22"/>
        <v>0</v>
      </c>
      <c r="EJ25" s="214">
        <f t="shared" si="23"/>
        <v>0</v>
      </c>
    </row>
    <row r="26" spans="1:140" s="230" customFormat="1" ht="30" hidden="1" customHeight="1">
      <c r="A26" s="207">
        <v>24</v>
      </c>
      <c r="B26" s="223"/>
      <c r="C26" s="228"/>
      <c r="D26" s="208"/>
      <c r="E26" s="208"/>
      <c r="F26" s="216"/>
      <c r="G26" s="212"/>
      <c r="H26" s="207"/>
      <c r="I26" s="229"/>
      <c r="J26" s="213"/>
      <c r="K26" s="213"/>
      <c r="L26" s="213"/>
      <c r="M26" s="213"/>
      <c r="N26" s="214">
        <f t="shared" si="24"/>
        <v>0</v>
      </c>
      <c r="O26" s="213"/>
      <c r="P26" s="213">
        <f t="shared" si="36"/>
        <v>0</v>
      </c>
      <c r="Q26" s="213"/>
      <c r="R26" s="214">
        <f t="shared" si="0"/>
        <v>0</v>
      </c>
      <c r="S26" s="214">
        <f t="shared" si="1"/>
        <v>0</v>
      </c>
      <c r="T26" s="229"/>
      <c r="U26" s="213"/>
      <c r="V26" s="213"/>
      <c r="W26" s="213"/>
      <c r="X26" s="213"/>
      <c r="Y26" s="214">
        <f t="shared" si="25"/>
        <v>0</v>
      </c>
      <c r="Z26" s="213"/>
      <c r="AA26" s="213">
        <f t="shared" si="37"/>
        <v>0</v>
      </c>
      <c r="AB26" s="213"/>
      <c r="AC26" s="214">
        <f t="shared" si="2"/>
        <v>0</v>
      </c>
      <c r="AD26" s="214">
        <f t="shared" si="3"/>
        <v>0</v>
      </c>
      <c r="AE26" s="229"/>
      <c r="AF26" s="213"/>
      <c r="AG26" s="213"/>
      <c r="AH26" s="213"/>
      <c r="AI26" s="213"/>
      <c r="AJ26" s="214">
        <f t="shared" si="26"/>
        <v>0</v>
      </c>
      <c r="AK26" s="213"/>
      <c r="AL26" s="213">
        <f t="shared" si="38"/>
        <v>0</v>
      </c>
      <c r="AM26" s="213"/>
      <c r="AN26" s="214">
        <f t="shared" si="4"/>
        <v>0</v>
      </c>
      <c r="AO26" s="214">
        <f t="shared" si="5"/>
        <v>0</v>
      </c>
      <c r="AP26" s="229"/>
      <c r="AQ26" s="213"/>
      <c r="AR26" s="213"/>
      <c r="AS26" s="213"/>
      <c r="AT26" s="213"/>
      <c r="AU26" s="214">
        <f t="shared" si="27"/>
        <v>0</v>
      </c>
      <c r="AV26" s="213"/>
      <c r="AW26" s="213">
        <f t="shared" si="39"/>
        <v>0</v>
      </c>
      <c r="AX26" s="213"/>
      <c r="AY26" s="214">
        <f t="shared" si="6"/>
        <v>0</v>
      </c>
      <c r="AZ26" s="214">
        <f t="shared" si="7"/>
        <v>0</v>
      </c>
      <c r="BA26" s="229"/>
      <c r="BB26" s="213"/>
      <c r="BC26" s="213"/>
      <c r="BD26" s="213"/>
      <c r="BE26" s="213"/>
      <c r="BF26" s="214">
        <f t="shared" si="28"/>
        <v>0</v>
      </c>
      <c r="BG26" s="213"/>
      <c r="BH26" s="213">
        <f t="shared" si="40"/>
        <v>0</v>
      </c>
      <c r="BI26" s="213"/>
      <c r="BJ26" s="214">
        <f t="shared" si="8"/>
        <v>0</v>
      </c>
      <c r="BK26" s="214">
        <f t="shared" si="9"/>
        <v>0</v>
      </c>
      <c r="BL26" s="229"/>
      <c r="BM26" s="213"/>
      <c r="BN26" s="213"/>
      <c r="BO26" s="213"/>
      <c r="BP26" s="213"/>
      <c r="BQ26" s="214">
        <f t="shared" si="29"/>
        <v>0</v>
      </c>
      <c r="BR26" s="213"/>
      <c r="BS26" s="213">
        <f t="shared" si="41"/>
        <v>0</v>
      </c>
      <c r="BT26" s="213"/>
      <c r="BU26" s="214">
        <f t="shared" si="10"/>
        <v>0</v>
      </c>
      <c r="BV26" s="214">
        <f t="shared" si="11"/>
        <v>0</v>
      </c>
      <c r="BW26" s="229"/>
      <c r="BX26" s="213"/>
      <c r="BY26" s="213"/>
      <c r="BZ26" s="213"/>
      <c r="CA26" s="213"/>
      <c r="CB26" s="214">
        <f t="shared" si="30"/>
        <v>0</v>
      </c>
      <c r="CC26" s="213"/>
      <c r="CD26" s="213">
        <f t="shared" si="42"/>
        <v>0</v>
      </c>
      <c r="CE26" s="213"/>
      <c r="CF26" s="214">
        <f t="shared" si="12"/>
        <v>0</v>
      </c>
      <c r="CG26" s="214">
        <f t="shared" si="13"/>
        <v>0</v>
      </c>
      <c r="CH26" s="229"/>
      <c r="CI26" s="213"/>
      <c r="CJ26" s="213"/>
      <c r="CK26" s="213"/>
      <c r="CL26" s="213"/>
      <c r="CM26" s="214">
        <f t="shared" si="31"/>
        <v>0</v>
      </c>
      <c r="CN26" s="213"/>
      <c r="CO26" s="213">
        <f t="shared" si="43"/>
        <v>0</v>
      </c>
      <c r="CP26" s="213"/>
      <c r="CQ26" s="214">
        <f t="shared" si="14"/>
        <v>0</v>
      </c>
      <c r="CR26" s="214">
        <f t="shared" si="15"/>
        <v>0</v>
      </c>
      <c r="CS26" s="229"/>
      <c r="CT26" s="213"/>
      <c r="CU26" s="213"/>
      <c r="CV26" s="213"/>
      <c r="CW26" s="213"/>
      <c r="CX26" s="214">
        <f t="shared" si="32"/>
        <v>0</v>
      </c>
      <c r="CY26" s="213"/>
      <c r="CZ26" s="213">
        <f t="shared" si="44"/>
        <v>0</v>
      </c>
      <c r="DA26" s="213"/>
      <c r="DB26" s="214">
        <f t="shared" si="16"/>
        <v>0</v>
      </c>
      <c r="DC26" s="214">
        <f t="shared" si="17"/>
        <v>0</v>
      </c>
      <c r="DD26" s="229"/>
      <c r="DE26" s="213"/>
      <c r="DF26" s="213"/>
      <c r="DG26" s="213"/>
      <c r="DH26" s="213"/>
      <c r="DI26" s="214">
        <f t="shared" si="33"/>
        <v>0</v>
      </c>
      <c r="DJ26" s="213"/>
      <c r="DK26" s="213">
        <f t="shared" si="45"/>
        <v>0</v>
      </c>
      <c r="DL26" s="213"/>
      <c r="DM26" s="214">
        <f t="shared" si="18"/>
        <v>0</v>
      </c>
      <c r="DN26" s="214">
        <f t="shared" si="19"/>
        <v>0</v>
      </c>
      <c r="DO26" s="229"/>
      <c r="DP26" s="213"/>
      <c r="DQ26" s="213"/>
      <c r="DR26" s="213"/>
      <c r="DS26" s="213"/>
      <c r="DT26" s="214">
        <f t="shared" si="34"/>
        <v>0</v>
      </c>
      <c r="DU26" s="213"/>
      <c r="DV26" s="213">
        <f t="shared" si="46"/>
        <v>0</v>
      </c>
      <c r="DW26" s="213"/>
      <c r="DX26" s="214">
        <f t="shared" si="20"/>
        <v>0</v>
      </c>
      <c r="DY26" s="214">
        <f t="shared" si="21"/>
        <v>0</v>
      </c>
      <c r="DZ26" s="229"/>
      <c r="EA26" s="213"/>
      <c r="EB26" s="213"/>
      <c r="EC26" s="213"/>
      <c r="ED26" s="213"/>
      <c r="EE26" s="214">
        <f t="shared" si="35"/>
        <v>0</v>
      </c>
      <c r="EF26" s="213"/>
      <c r="EG26" s="213">
        <f t="shared" si="47"/>
        <v>0</v>
      </c>
      <c r="EH26" s="213"/>
      <c r="EI26" s="214">
        <f t="shared" si="22"/>
        <v>0</v>
      </c>
      <c r="EJ26" s="214">
        <f t="shared" si="23"/>
        <v>0</v>
      </c>
    </row>
    <row r="27" spans="1:140" s="230" customFormat="1" ht="30" hidden="1" customHeight="1">
      <c r="A27" s="207">
        <v>25</v>
      </c>
      <c r="B27" s="223"/>
      <c r="C27" s="228"/>
      <c r="D27" s="208"/>
      <c r="E27" s="208"/>
      <c r="F27" s="216"/>
      <c r="G27" s="212"/>
      <c r="H27" s="207"/>
      <c r="I27" s="229"/>
      <c r="J27" s="213"/>
      <c r="K27" s="213"/>
      <c r="L27" s="213"/>
      <c r="M27" s="213"/>
      <c r="N27" s="214">
        <f t="shared" si="24"/>
        <v>0</v>
      </c>
      <c r="O27" s="213"/>
      <c r="P27" s="213">
        <f t="shared" si="36"/>
        <v>0</v>
      </c>
      <c r="Q27" s="213"/>
      <c r="R27" s="214">
        <f t="shared" si="0"/>
        <v>0</v>
      </c>
      <c r="S27" s="214">
        <f t="shared" si="1"/>
        <v>0</v>
      </c>
      <c r="T27" s="229"/>
      <c r="U27" s="213"/>
      <c r="V27" s="213"/>
      <c r="W27" s="213"/>
      <c r="X27" s="213"/>
      <c r="Y27" s="214">
        <f t="shared" si="25"/>
        <v>0</v>
      </c>
      <c r="Z27" s="213"/>
      <c r="AA27" s="213">
        <f t="shared" si="37"/>
        <v>0</v>
      </c>
      <c r="AB27" s="213"/>
      <c r="AC27" s="214">
        <f t="shared" si="2"/>
        <v>0</v>
      </c>
      <c r="AD27" s="214">
        <f t="shared" si="3"/>
        <v>0</v>
      </c>
      <c r="AE27" s="229"/>
      <c r="AF27" s="213"/>
      <c r="AG27" s="213"/>
      <c r="AH27" s="213"/>
      <c r="AI27" s="213"/>
      <c r="AJ27" s="214">
        <f t="shared" si="26"/>
        <v>0</v>
      </c>
      <c r="AK27" s="213"/>
      <c r="AL27" s="213">
        <f t="shared" si="38"/>
        <v>0</v>
      </c>
      <c r="AM27" s="213"/>
      <c r="AN27" s="214">
        <f t="shared" si="4"/>
        <v>0</v>
      </c>
      <c r="AO27" s="214">
        <f t="shared" si="5"/>
        <v>0</v>
      </c>
      <c r="AP27" s="229"/>
      <c r="AQ27" s="213"/>
      <c r="AR27" s="213"/>
      <c r="AS27" s="213"/>
      <c r="AT27" s="213"/>
      <c r="AU27" s="214">
        <f t="shared" si="27"/>
        <v>0</v>
      </c>
      <c r="AV27" s="213"/>
      <c r="AW27" s="213">
        <f t="shared" si="39"/>
        <v>0</v>
      </c>
      <c r="AX27" s="213"/>
      <c r="AY27" s="214">
        <f t="shared" si="6"/>
        <v>0</v>
      </c>
      <c r="AZ27" s="214">
        <f t="shared" si="7"/>
        <v>0</v>
      </c>
      <c r="BA27" s="229"/>
      <c r="BB27" s="213"/>
      <c r="BC27" s="213"/>
      <c r="BD27" s="213"/>
      <c r="BE27" s="213"/>
      <c r="BF27" s="214">
        <f t="shared" si="28"/>
        <v>0</v>
      </c>
      <c r="BG27" s="213"/>
      <c r="BH27" s="213">
        <f t="shared" si="40"/>
        <v>0</v>
      </c>
      <c r="BI27" s="213"/>
      <c r="BJ27" s="214">
        <f t="shared" si="8"/>
        <v>0</v>
      </c>
      <c r="BK27" s="214">
        <f t="shared" si="9"/>
        <v>0</v>
      </c>
      <c r="BL27" s="229"/>
      <c r="BM27" s="213"/>
      <c r="BN27" s="213"/>
      <c r="BO27" s="213"/>
      <c r="BP27" s="213"/>
      <c r="BQ27" s="214">
        <f t="shared" si="29"/>
        <v>0</v>
      </c>
      <c r="BR27" s="213"/>
      <c r="BS27" s="213">
        <f t="shared" si="41"/>
        <v>0</v>
      </c>
      <c r="BT27" s="213"/>
      <c r="BU27" s="214">
        <f t="shared" si="10"/>
        <v>0</v>
      </c>
      <c r="BV27" s="214">
        <f t="shared" si="11"/>
        <v>0</v>
      </c>
      <c r="BW27" s="229"/>
      <c r="BX27" s="213"/>
      <c r="BY27" s="213"/>
      <c r="BZ27" s="213"/>
      <c r="CA27" s="213"/>
      <c r="CB27" s="214">
        <f t="shared" si="30"/>
        <v>0</v>
      </c>
      <c r="CC27" s="213"/>
      <c r="CD27" s="213">
        <f t="shared" si="42"/>
        <v>0</v>
      </c>
      <c r="CE27" s="213"/>
      <c r="CF27" s="214">
        <f t="shared" si="12"/>
        <v>0</v>
      </c>
      <c r="CG27" s="214">
        <f t="shared" si="13"/>
        <v>0</v>
      </c>
      <c r="CH27" s="229"/>
      <c r="CI27" s="213"/>
      <c r="CJ27" s="213"/>
      <c r="CK27" s="213"/>
      <c r="CL27" s="213"/>
      <c r="CM27" s="214">
        <f t="shared" si="31"/>
        <v>0</v>
      </c>
      <c r="CN27" s="213"/>
      <c r="CO27" s="213">
        <f t="shared" si="43"/>
        <v>0</v>
      </c>
      <c r="CP27" s="213"/>
      <c r="CQ27" s="214">
        <f t="shared" si="14"/>
        <v>0</v>
      </c>
      <c r="CR27" s="214">
        <f t="shared" si="15"/>
        <v>0</v>
      </c>
      <c r="CS27" s="229"/>
      <c r="CT27" s="213"/>
      <c r="CU27" s="213"/>
      <c r="CV27" s="213"/>
      <c r="CW27" s="213"/>
      <c r="CX27" s="214">
        <f t="shared" si="32"/>
        <v>0</v>
      </c>
      <c r="CY27" s="213"/>
      <c r="CZ27" s="213">
        <f t="shared" si="44"/>
        <v>0</v>
      </c>
      <c r="DA27" s="213"/>
      <c r="DB27" s="214">
        <f t="shared" si="16"/>
        <v>0</v>
      </c>
      <c r="DC27" s="214">
        <f t="shared" si="17"/>
        <v>0</v>
      </c>
      <c r="DD27" s="229"/>
      <c r="DE27" s="213"/>
      <c r="DF27" s="213"/>
      <c r="DG27" s="213"/>
      <c r="DH27" s="213"/>
      <c r="DI27" s="214">
        <f t="shared" si="33"/>
        <v>0</v>
      </c>
      <c r="DJ27" s="213"/>
      <c r="DK27" s="213">
        <f t="shared" si="45"/>
        <v>0</v>
      </c>
      <c r="DL27" s="213"/>
      <c r="DM27" s="214">
        <f t="shared" si="18"/>
        <v>0</v>
      </c>
      <c r="DN27" s="214">
        <f t="shared" si="19"/>
        <v>0</v>
      </c>
      <c r="DO27" s="229"/>
      <c r="DP27" s="213"/>
      <c r="DQ27" s="213"/>
      <c r="DR27" s="213"/>
      <c r="DS27" s="213"/>
      <c r="DT27" s="214">
        <f t="shared" si="34"/>
        <v>0</v>
      </c>
      <c r="DU27" s="213"/>
      <c r="DV27" s="213">
        <f t="shared" si="46"/>
        <v>0</v>
      </c>
      <c r="DW27" s="213"/>
      <c r="DX27" s="214">
        <f t="shared" si="20"/>
        <v>0</v>
      </c>
      <c r="DY27" s="214">
        <f t="shared" si="21"/>
        <v>0</v>
      </c>
      <c r="DZ27" s="229"/>
      <c r="EA27" s="213"/>
      <c r="EB27" s="213"/>
      <c r="EC27" s="213"/>
      <c r="ED27" s="213"/>
      <c r="EE27" s="214">
        <f t="shared" si="35"/>
        <v>0</v>
      </c>
      <c r="EF27" s="213"/>
      <c r="EG27" s="213">
        <f t="shared" si="47"/>
        <v>0</v>
      </c>
      <c r="EH27" s="213"/>
      <c r="EI27" s="214">
        <f t="shared" si="22"/>
        <v>0</v>
      </c>
      <c r="EJ27" s="214">
        <f t="shared" si="23"/>
        <v>0</v>
      </c>
    </row>
    <row r="28" spans="1:140" s="206" customFormat="1" ht="30" hidden="1" customHeight="1">
      <c r="A28" s="207">
        <v>26</v>
      </c>
      <c r="B28" s="231"/>
      <c r="C28" s="232"/>
      <c r="D28" s="208"/>
      <c r="E28" s="208"/>
      <c r="F28" s="216"/>
      <c r="G28" s="212"/>
      <c r="H28" s="207"/>
      <c r="I28" s="213"/>
      <c r="J28" s="213"/>
      <c r="K28" s="213"/>
      <c r="L28" s="233"/>
      <c r="M28" s="233"/>
      <c r="N28" s="214">
        <f t="shared" si="24"/>
        <v>0</v>
      </c>
      <c r="O28" s="233"/>
      <c r="P28" s="213">
        <f t="shared" si="36"/>
        <v>0</v>
      </c>
      <c r="Q28" s="233"/>
      <c r="R28" s="214">
        <f t="shared" si="0"/>
        <v>0</v>
      </c>
      <c r="S28" s="214">
        <f t="shared" si="1"/>
        <v>0</v>
      </c>
      <c r="T28" s="213"/>
      <c r="U28" s="213"/>
      <c r="V28" s="213"/>
      <c r="W28" s="233"/>
      <c r="X28" s="233"/>
      <c r="Y28" s="214">
        <f t="shared" si="25"/>
        <v>0</v>
      </c>
      <c r="Z28" s="233"/>
      <c r="AA28" s="213">
        <f t="shared" si="37"/>
        <v>0</v>
      </c>
      <c r="AB28" s="233"/>
      <c r="AC28" s="214">
        <f t="shared" si="2"/>
        <v>0</v>
      </c>
      <c r="AD28" s="214">
        <f t="shared" si="3"/>
        <v>0</v>
      </c>
      <c r="AE28" s="213"/>
      <c r="AF28" s="213"/>
      <c r="AG28" s="213"/>
      <c r="AH28" s="233"/>
      <c r="AI28" s="233"/>
      <c r="AJ28" s="214">
        <f t="shared" si="26"/>
        <v>0</v>
      </c>
      <c r="AK28" s="233"/>
      <c r="AL28" s="213">
        <f t="shared" si="38"/>
        <v>0</v>
      </c>
      <c r="AM28" s="233"/>
      <c r="AN28" s="214">
        <f t="shared" si="4"/>
        <v>0</v>
      </c>
      <c r="AO28" s="214">
        <f t="shared" si="5"/>
        <v>0</v>
      </c>
      <c r="AP28" s="213"/>
      <c r="AQ28" s="213"/>
      <c r="AR28" s="213"/>
      <c r="AS28" s="233"/>
      <c r="AT28" s="233"/>
      <c r="AU28" s="214">
        <f t="shared" si="27"/>
        <v>0</v>
      </c>
      <c r="AV28" s="233"/>
      <c r="AW28" s="213">
        <f t="shared" si="39"/>
        <v>0</v>
      </c>
      <c r="AX28" s="233"/>
      <c r="AY28" s="214">
        <f t="shared" si="6"/>
        <v>0</v>
      </c>
      <c r="AZ28" s="214">
        <f t="shared" si="7"/>
        <v>0</v>
      </c>
      <c r="BA28" s="213"/>
      <c r="BB28" s="213"/>
      <c r="BC28" s="213"/>
      <c r="BD28" s="233"/>
      <c r="BE28" s="233"/>
      <c r="BF28" s="214">
        <f t="shared" si="28"/>
        <v>0</v>
      </c>
      <c r="BG28" s="233"/>
      <c r="BH28" s="213">
        <f t="shared" si="40"/>
        <v>0</v>
      </c>
      <c r="BI28" s="233"/>
      <c r="BJ28" s="214">
        <f t="shared" si="8"/>
        <v>0</v>
      </c>
      <c r="BK28" s="214">
        <f t="shared" si="9"/>
        <v>0</v>
      </c>
      <c r="BL28" s="213"/>
      <c r="BM28" s="213"/>
      <c r="BN28" s="213"/>
      <c r="BO28" s="233"/>
      <c r="BP28" s="233"/>
      <c r="BQ28" s="214">
        <f t="shared" si="29"/>
        <v>0</v>
      </c>
      <c r="BR28" s="233"/>
      <c r="BS28" s="213">
        <f t="shared" si="41"/>
        <v>0</v>
      </c>
      <c r="BT28" s="233"/>
      <c r="BU28" s="214">
        <f t="shared" si="10"/>
        <v>0</v>
      </c>
      <c r="BV28" s="214">
        <f t="shared" si="11"/>
        <v>0</v>
      </c>
      <c r="BW28" s="213"/>
      <c r="BX28" s="213"/>
      <c r="BY28" s="213"/>
      <c r="BZ28" s="233"/>
      <c r="CA28" s="233"/>
      <c r="CB28" s="214">
        <f t="shared" si="30"/>
        <v>0</v>
      </c>
      <c r="CC28" s="233"/>
      <c r="CD28" s="213">
        <f t="shared" si="42"/>
        <v>0</v>
      </c>
      <c r="CE28" s="233"/>
      <c r="CF28" s="214">
        <f t="shared" si="12"/>
        <v>0</v>
      </c>
      <c r="CG28" s="214">
        <f t="shared" si="13"/>
        <v>0</v>
      </c>
      <c r="CH28" s="213"/>
      <c r="CI28" s="213"/>
      <c r="CJ28" s="213"/>
      <c r="CK28" s="233"/>
      <c r="CL28" s="233"/>
      <c r="CM28" s="214">
        <f t="shared" si="31"/>
        <v>0</v>
      </c>
      <c r="CN28" s="233"/>
      <c r="CO28" s="213">
        <f t="shared" si="43"/>
        <v>0</v>
      </c>
      <c r="CP28" s="233"/>
      <c r="CQ28" s="214">
        <f t="shared" si="14"/>
        <v>0</v>
      </c>
      <c r="CR28" s="214">
        <f t="shared" si="15"/>
        <v>0</v>
      </c>
      <c r="CS28" s="213"/>
      <c r="CT28" s="213"/>
      <c r="CU28" s="213"/>
      <c r="CV28" s="233"/>
      <c r="CW28" s="233"/>
      <c r="CX28" s="214">
        <f t="shared" si="32"/>
        <v>0</v>
      </c>
      <c r="CY28" s="233"/>
      <c r="CZ28" s="213">
        <f t="shared" si="44"/>
        <v>0</v>
      </c>
      <c r="DA28" s="233"/>
      <c r="DB28" s="214">
        <f t="shared" si="16"/>
        <v>0</v>
      </c>
      <c r="DC28" s="214">
        <f t="shared" si="17"/>
        <v>0</v>
      </c>
      <c r="DD28" s="213"/>
      <c r="DE28" s="213"/>
      <c r="DF28" s="213"/>
      <c r="DG28" s="233"/>
      <c r="DH28" s="233"/>
      <c r="DI28" s="214">
        <f t="shared" si="33"/>
        <v>0</v>
      </c>
      <c r="DJ28" s="233"/>
      <c r="DK28" s="213">
        <f t="shared" si="45"/>
        <v>0</v>
      </c>
      <c r="DL28" s="233"/>
      <c r="DM28" s="214">
        <f t="shared" si="18"/>
        <v>0</v>
      </c>
      <c r="DN28" s="214">
        <f t="shared" si="19"/>
        <v>0</v>
      </c>
      <c r="DO28" s="213"/>
      <c r="DP28" s="213"/>
      <c r="DQ28" s="213"/>
      <c r="DR28" s="233"/>
      <c r="DS28" s="233"/>
      <c r="DT28" s="214">
        <f t="shared" si="34"/>
        <v>0</v>
      </c>
      <c r="DU28" s="233"/>
      <c r="DV28" s="213">
        <f t="shared" si="46"/>
        <v>0</v>
      </c>
      <c r="DW28" s="233"/>
      <c r="DX28" s="214">
        <f t="shared" si="20"/>
        <v>0</v>
      </c>
      <c r="DY28" s="214">
        <f t="shared" si="21"/>
        <v>0</v>
      </c>
      <c r="DZ28" s="213"/>
      <c r="EA28" s="213"/>
      <c r="EB28" s="213"/>
      <c r="EC28" s="233"/>
      <c r="ED28" s="233"/>
      <c r="EE28" s="214">
        <f t="shared" si="35"/>
        <v>0</v>
      </c>
      <c r="EF28" s="233"/>
      <c r="EG28" s="213">
        <f t="shared" si="47"/>
        <v>0</v>
      </c>
      <c r="EH28" s="233"/>
      <c r="EI28" s="214">
        <f t="shared" si="22"/>
        <v>0</v>
      </c>
      <c r="EJ28" s="214">
        <f t="shared" si="23"/>
        <v>0</v>
      </c>
    </row>
    <row r="29" spans="1:140" s="206" customFormat="1" ht="30" hidden="1" customHeight="1">
      <c r="A29" s="207">
        <v>27</v>
      </c>
      <c r="B29" s="231"/>
      <c r="C29" s="232"/>
      <c r="D29" s="208"/>
      <c r="E29" s="208"/>
      <c r="F29" s="216"/>
      <c r="G29" s="212"/>
      <c r="H29" s="207"/>
      <c r="I29" s="213"/>
      <c r="J29" s="213"/>
      <c r="K29" s="213"/>
      <c r="L29" s="233"/>
      <c r="M29" s="233"/>
      <c r="N29" s="214">
        <f t="shared" si="24"/>
        <v>0</v>
      </c>
      <c r="O29" s="233"/>
      <c r="P29" s="213">
        <f t="shared" si="36"/>
        <v>0</v>
      </c>
      <c r="Q29" s="233"/>
      <c r="R29" s="214">
        <f t="shared" si="0"/>
        <v>0</v>
      </c>
      <c r="S29" s="214">
        <f t="shared" si="1"/>
        <v>0</v>
      </c>
      <c r="T29" s="213"/>
      <c r="U29" s="213"/>
      <c r="V29" s="213"/>
      <c r="W29" s="233"/>
      <c r="X29" s="233"/>
      <c r="Y29" s="214">
        <f t="shared" si="25"/>
        <v>0</v>
      </c>
      <c r="Z29" s="233"/>
      <c r="AA29" s="213">
        <f t="shared" si="37"/>
        <v>0</v>
      </c>
      <c r="AB29" s="233"/>
      <c r="AC29" s="214">
        <f t="shared" si="2"/>
        <v>0</v>
      </c>
      <c r="AD29" s="214">
        <f t="shared" si="3"/>
        <v>0</v>
      </c>
      <c r="AE29" s="213"/>
      <c r="AF29" s="213"/>
      <c r="AG29" s="213"/>
      <c r="AH29" s="233"/>
      <c r="AI29" s="233"/>
      <c r="AJ29" s="214">
        <f t="shared" si="26"/>
        <v>0</v>
      </c>
      <c r="AK29" s="233"/>
      <c r="AL29" s="213">
        <f t="shared" si="38"/>
        <v>0</v>
      </c>
      <c r="AM29" s="233"/>
      <c r="AN29" s="214">
        <f t="shared" si="4"/>
        <v>0</v>
      </c>
      <c r="AO29" s="214">
        <f t="shared" si="5"/>
        <v>0</v>
      </c>
      <c r="AP29" s="213"/>
      <c r="AQ29" s="213"/>
      <c r="AR29" s="213"/>
      <c r="AS29" s="233"/>
      <c r="AT29" s="233"/>
      <c r="AU29" s="214">
        <f t="shared" si="27"/>
        <v>0</v>
      </c>
      <c r="AV29" s="233"/>
      <c r="AW29" s="213">
        <f t="shared" si="39"/>
        <v>0</v>
      </c>
      <c r="AX29" s="233"/>
      <c r="AY29" s="214">
        <f t="shared" si="6"/>
        <v>0</v>
      </c>
      <c r="AZ29" s="214">
        <f t="shared" si="7"/>
        <v>0</v>
      </c>
      <c r="BA29" s="213"/>
      <c r="BB29" s="213"/>
      <c r="BC29" s="213"/>
      <c r="BD29" s="233"/>
      <c r="BE29" s="233"/>
      <c r="BF29" s="214">
        <f t="shared" si="28"/>
        <v>0</v>
      </c>
      <c r="BG29" s="233"/>
      <c r="BH29" s="213">
        <f t="shared" si="40"/>
        <v>0</v>
      </c>
      <c r="BI29" s="233"/>
      <c r="BJ29" s="214">
        <f t="shared" si="8"/>
        <v>0</v>
      </c>
      <c r="BK29" s="214">
        <f t="shared" si="9"/>
        <v>0</v>
      </c>
      <c r="BL29" s="213"/>
      <c r="BM29" s="213"/>
      <c r="BN29" s="213"/>
      <c r="BO29" s="233"/>
      <c r="BP29" s="233"/>
      <c r="BQ29" s="214">
        <f t="shared" si="29"/>
        <v>0</v>
      </c>
      <c r="BR29" s="233"/>
      <c r="BS29" s="213">
        <f t="shared" si="41"/>
        <v>0</v>
      </c>
      <c r="BT29" s="233"/>
      <c r="BU29" s="214">
        <f t="shared" si="10"/>
        <v>0</v>
      </c>
      <c r="BV29" s="214">
        <f t="shared" si="11"/>
        <v>0</v>
      </c>
      <c r="BW29" s="213"/>
      <c r="BX29" s="213"/>
      <c r="BY29" s="213"/>
      <c r="BZ29" s="233"/>
      <c r="CA29" s="233"/>
      <c r="CB29" s="214">
        <f t="shared" si="30"/>
        <v>0</v>
      </c>
      <c r="CC29" s="233"/>
      <c r="CD29" s="213">
        <f t="shared" si="42"/>
        <v>0</v>
      </c>
      <c r="CE29" s="233"/>
      <c r="CF29" s="214">
        <f t="shared" si="12"/>
        <v>0</v>
      </c>
      <c r="CG29" s="214">
        <f t="shared" si="13"/>
        <v>0</v>
      </c>
      <c r="CH29" s="213"/>
      <c r="CI29" s="213"/>
      <c r="CJ29" s="213"/>
      <c r="CK29" s="233"/>
      <c r="CL29" s="233"/>
      <c r="CM29" s="214">
        <f t="shared" si="31"/>
        <v>0</v>
      </c>
      <c r="CN29" s="233"/>
      <c r="CO29" s="213">
        <f t="shared" si="43"/>
        <v>0</v>
      </c>
      <c r="CP29" s="233"/>
      <c r="CQ29" s="214">
        <f t="shared" si="14"/>
        <v>0</v>
      </c>
      <c r="CR29" s="214">
        <f t="shared" si="15"/>
        <v>0</v>
      </c>
      <c r="CS29" s="213"/>
      <c r="CT29" s="213"/>
      <c r="CU29" s="213"/>
      <c r="CV29" s="233"/>
      <c r="CW29" s="233"/>
      <c r="CX29" s="214">
        <f t="shared" si="32"/>
        <v>0</v>
      </c>
      <c r="CY29" s="233"/>
      <c r="CZ29" s="213">
        <f t="shared" si="44"/>
        <v>0</v>
      </c>
      <c r="DA29" s="233"/>
      <c r="DB29" s="214">
        <f t="shared" si="16"/>
        <v>0</v>
      </c>
      <c r="DC29" s="214">
        <f t="shared" si="17"/>
        <v>0</v>
      </c>
      <c r="DD29" s="213"/>
      <c r="DE29" s="213"/>
      <c r="DF29" s="213"/>
      <c r="DG29" s="233"/>
      <c r="DH29" s="233"/>
      <c r="DI29" s="214">
        <f t="shared" si="33"/>
        <v>0</v>
      </c>
      <c r="DJ29" s="233"/>
      <c r="DK29" s="213">
        <f t="shared" si="45"/>
        <v>0</v>
      </c>
      <c r="DL29" s="233"/>
      <c r="DM29" s="214">
        <f t="shared" si="18"/>
        <v>0</v>
      </c>
      <c r="DN29" s="214">
        <f t="shared" si="19"/>
        <v>0</v>
      </c>
      <c r="DO29" s="213"/>
      <c r="DP29" s="213"/>
      <c r="DQ29" s="213"/>
      <c r="DR29" s="233"/>
      <c r="DS29" s="233"/>
      <c r="DT29" s="214">
        <f t="shared" si="34"/>
        <v>0</v>
      </c>
      <c r="DU29" s="233"/>
      <c r="DV29" s="213">
        <f t="shared" si="46"/>
        <v>0</v>
      </c>
      <c r="DW29" s="233"/>
      <c r="DX29" s="214">
        <f t="shared" si="20"/>
        <v>0</v>
      </c>
      <c r="DY29" s="214">
        <f t="shared" si="21"/>
        <v>0</v>
      </c>
      <c r="DZ29" s="213"/>
      <c r="EA29" s="213"/>
      <c r="EB29" s="213"/>
      <c r="EC29" s="233"/>
      <c r="ED29" s="233"/>
      <c r="EE29" s="214">
        <f t="shared" si="35"/>
        <v>0</v>
      </c>
      <c r="EF29" s="233"/>
      <c r="EG29" s="213">
        <f t="shared" si="47"/>
        <v>0</v>
      </c>
      <c r="EH29" s="233"/>
      <c r="EI29" s="214">
        <f t="shared" si="22"/>
        <v>0</v>
      </c>
      <c r="EJ29" s="214">
        <f t="shared" si="23"/>
        <v>0</v>
      </c>
    </row>
    <row r="30" spans="1:140" s="230" customFormat="1" ht="30" hidden="1" customHeight="1">
      <c r="A30" s="207">
        <v>28</v>
      </c>
      <c r="B30" s="234"/>
      <c r="C30" s="232"/>
      <c r="D30" s="208"/>
      <c r="E30" s="208"/>
      <c r="F30" s="216"/>
      <c r="G30" s="212"/>
      <c r="H30" s="207"/>
      <c r="I30" s="229"/>
      <c r="J30" s="213"/>
      <c r="K30" s="213"/>
      <c r="L30" s="233"/>
      <c r="M30" s="213"/>
      <c r="N30" s="214">
        <f t="shared" si="24"/>
        <v>0</v>
      </c>
      <c r="O30" s="213"/>
      <c r="P30" s="213">
        <f t="shared" si="36"/>
        <v>0</v>
      </c>
      <c r="Q30" s="213"/>
      <c r="R30" s="214">
        <f t="shared" si="0"/>
        <v>0</v>
      </c>
      <c r="S30" s="214">
        <f t="shared" si="1"/>
        <v>0</v>
      </c>
      <c r="T30" s="229"/>
      <c r="U30" s="213"/>
      <c r="V30" s="213"/>
      <c r="W30" s="233"/>
      <c r="X30" s="213"/>
      <c r="Y30" s="214">
        <f t="shared" si="25"/>
        <v>0</v>
      </c>
      <c r="Z30" s="213"/>
      <c r="AA30" s="213">
        <f t="shared" si="37"/>
        <v>0</v>
      </c>
      <c r="AB30" s="213"/>
      <c r="AC30" s="214">
        <f t="shared" si="2"/>
        <v>0</v>
      </c>
      <c r="AD30" s="214">
        <f t="shared" si="3"/>
        <v>0</v>
      </c>
      <c r="AE30" s="229"/>
      <c r="AF30" s="213"/>
      <c r="AG30" s="213"/>
      <c r="AH30" s="233"/>
      <c r="AI30" s="213"/>
      <c r="AJ30" s="214">
        <f t="shared" si="26"/>
        <v>0</v>
      </c>
      <c r="AK30" s="213"/>
      <c r="AL30" s="213">
        <f t="shared" si="38"/>
        <v>0</v>
      </c>
      <c r="AM30" s="213"/>
      <c r="AN30" s="214">
        <f t="shared" si="4"/>
        <v>0</v>
      </c>
      <c r="AO30" s="214">
        <f t="shared" si="5"/>
        <v>0</v>
      </c>
      <c r="AP30" s="229"/>
      <c r="AQ30" s="213"/>
      <c r="AR30" s="213"/>
      <c r="AS30" s="233"/>
      <c r="AT30" s="213"/>
      <c r="AU30" s="214">
        <f t="shared" si="27"/>
        <v>0</v>
      </c>
      <c r="AV30" s="213"/>
      <c r="AW30" s="213">
        <f t="shared" si="39"/>
        <v>0</v>
      </c>
      <c r="AX30" s="213"/>
      <c r="AY30" s="214">
        <f t="shared" si="6"/>
        <v>0</v>
      </c>
      <c r="AZ30" s="214">
        <f t="shared" si="7"/>
        <v>0</v>
      </c>
      <c r="BA30" s="229"/>
      <c r="BB30" s="213"/>
      <c r="BC30" s="213"/>
      <c r="BD30" s="233"/>
      <c r="BE30" s="213"/>
      <c r="BF30" s="214">
        <f t="shared" si="28"/>
        <v>0</v>
      </c>
      <c r="BG30" s="213"/>
      <c r="BH30" s="213">
        <f t="shared" si="40"/>
        <v>0</v>
      </c>
      <c r="BI30" s="213"/>
      <c r="BJ30" s="214">
        <f t="shared" si="8"/>
        <v>0</v>
      </c>
      <c r="BK30" s="214">
        <f t="shared" si="9"/>
        <v>0</v>
      </c>
      <c r="BL30" s="229"/>
      <c r="BM30" s="213"/>
      <c r="BN30" s="213"/>
      <c r="BO30" s="233"/>
      <c r="BP30" s="213"/>
      <c r="BQ30" s="214">
        <f t="shared" si="29"/>
        <v>0</v>
      </c>
      <c r="BR30" s="213"/>
      <c r="BS30" s="213">
        <f t="shared" si="41"/>
        <v>0</v>
      </c>
      <c r="BT30" s="213"/>
      <c r="BU30" s="214">
        <f t="shared" si="10"/>
        <v>0</v>
      </c>
      <c r="BV30" s="214">
        <f t="shared" si="11"/>
        <v>0</v>
      </c>
      <c r="BW30" s="229"/>
      <c r="BX30" s="213"/>
      <c r="BY30" s="213"/>
      <c r="BZ30" s="233"/>
      <c r="CA30" s="213"/>
      <c r="CB30" s="214">
        <f t="shared" si="30"/>
        <v>0</v>
      </c>
      <c r="CC30" s="213"/>
      <c r="CD30" s="213">
        <f t="shared" si="42"/>
        <v>0</v>
      </c>
      <c r="CE30" s="213"/>
      <c r="CF30" s="214">
        <f t="shared" si="12"/>
        <v>0</v>
      </c>
      <c r="CG30" s="214">
        <f t="shared" si="13"/>
        <v>0</v>
      </c>
      <c r="CH30" s="229"/>
      <c r="CI30" s="213"/>
      <c r="CJ30" s="213"/>
      <c r="CK30" s="233"/>
      <c r="CL30" s="213"/>
      <c r="CM30" s="214">
        <f t="shared" si="31"/>
        <v>0</v>
      </c>
      <c r="CN30" s="213"/>
      <c r="CO30" s="213">
        <f t="shared" si="43"/>
        <v>0</v>
      </c>
      <c r="CP30" s="213"/>
      <c r="CQ30" s="214">
        <f t="shared" si="14"/>
        <v>0</v>
      </c>
      <c r="CR30" s="214">
        <f t="shared" si="15"/>
        <v>0</v>
      </c>
      <c r="CS30" s="229"/>
      <c r="CT30" s="213"/>
      <c r="CU30" s="213"/>
      <c r="CV30" s="233"/>
      <c r="CW30" s="213"/>
      <c r="CX30" s="214">
        <f t="shared" si="32"/>
        <v>0</v>
      </c>
      <c r="CY30" s="213"/>
      <c r="CZ30" s="213">
        <f t="shared" si="44"/>
        <v>0</v>
      </c>
      <c r="DA30" s="213"/>
      <c r="DB30" s="214">
        <f t="shared" si="16"/>
        <v>0</v>
      </c>
      <c r="DC30" s="214">
        <f t="shared" si="17"/>
        <v>0</v>
      </c>
      <c r="DD30" s="229"/>
      <c r="DE30" s="213"/>
      <c r="DF30" s="213"/>
      <c r="DG30" s="233"/>
      <c r="DH30" s="213"/>
      <c r="DI30" s="214">
        <f t="shared" si="33"/>
        <v>0</v>
      </c>
      <c r="DJ30" s="213"/>
      <c r="DK30" s="213">
        <f t="shared" si="45"/>
        <v>0</v>
      </c>
      <c r="DL30" s="213"/>
      <c r="DM30" s="214">
        <f t="shared" si="18"/>
        <v>0</v>
      </c>
      <c r="DN30" s="214">
        <f t="shared" si="19"/>
        <v>0</v>
      </c>
      <c r="DO30" s="229"/>
      <c r="DP30" s="213"/>
      <c r="DQ30" s="213"/>
      <c r="DR30" s="233"/>
      <c r="DS30" s="213"/>
      <c r="DT30" s="214">
        <f t="shared" si="34"/>
        <v>0</v>
      </c>
      <c r="DU30" s="213"/>
      <c r="DV30" s="213">
        <f t="shared" si="46"/>
        <v>0</v>
      </c>
      <c r="DW30" s="213"/>
      <c r="DX30" s="214">
        <f t="shared" si="20"/>
        <v>0</v>
      </c>
      <c r="DY30" s="214">
        <f t="shared" si="21"/>
        <v>0</v>
      </c>
      <c r="DZ30" s="229"/>
      <c r="EA30" s="213"/>
      <c r="EB30" s="213"/>
      <c r="EC30" s="233"/>
      <c r="ED30" s="213"/>
      <c r="EE30" s="214">
        <f t="shared" si="35"/>
        <v>0</v>
      </c>
      <c r="EF30" s="213"/>
      <c r="EG30" s="213">
        <f t="shared" si="47"/>
        <v>0</v>
      </c>
      <c r="EH30" s="213"/>
      <c r="EI30" s="214">
        <f t="shared" si="22"/>
        <v>0</v>
      </c>
      <c r="EJ30" s="214">
        <f t="shared" si="23"/>
        <v>0</v>
      </c>
    </row>
    <row r="31" spans="1:140" s="230" customFormat="1" ht="30" hidden="1" customHeight="1">
      <c r="A31" s="207">
        <v>29</v>
      </c>
      <c r="B31" s="234"/>
      <c r="C31" s="232"/>
      <c r="D31" s="208"/>
      <c r="E31" s="208"/>
      <c r="F31" s="216"/>
      <c r="G31" s="212"/>
      <c r="H31" s="207"/>
      <c r="I31" s="235"/>
      <c r="J31" s="213"/>
      <c r="K31" s="213"/>
      <c r="L31" s="213"/>
      <c r="M31" s="213"/>
      <c r="N31" s="214">
        <f t="shared" si="24"/>
        <v>0</v>
      </c>
      <c r="O31" s="213"/>
      <c r="P31" s="213">
        <f t="shared" si="36"/>
        <v>0</v>
      </c>
      <c r="Q31" s="213"/>
      <c r="R31" s="214">
        <f t="shared" si="0"/>
        <v>0</v>
      </c>
      <c r="S31" s="214">
        <f t="shared" si="1"/>
        <v>0</v>
      </c>
      <c r="T31" s="235"/>
      <c r="U31" s="213"/>
      <c r="V31" s="213"/>
      <c r="W31" s="213"/>
      <c r="X31" s="213"/>
      <c r="Y31" s="214">
        <f t="shared" si="25"/>
        <v>0</v>
      </c>
      <c r="Z31" s="213"/>
      <c r="AA31" s="213">
        <f t="shared" si="37"/>
        <v>0</v>
      </c>
      <c r="AB31" s="213"/>
      <c r="AC31" s="214">
        <f t="shared" si="2"/>
        <v>0</v>
      </c>
      <c r="AD31" s="214">
        <f t="shared" si="3"/>
        <v>0</v>
      </c>
      <c r="AE31" s="235"/>
      <c r="AF31" s="213"/>
      <c r="AG31" s="213"/>
      <c r="AH31" s="213"/>
      <c r="AI31" s="213"/>
      <c r="AJ31" s="214">
        <f t="shared" si="26"/>
        <v>0</v>
      </c>
      <c r="AK31" s="213"/>
      <c r="AL31" s="213">
        <f t="shared" si="38"/>
        <v>0</v>
      </c>
      <c r="AM31" s="213"/>
      <c r="AN31" s="214">
        <f t="shared" si="4"/>
        <v>0</v>
      </c>
      <c r="AO31" s="214">
        <f t="shared" si="5"/>
        <v>0</v>
      </c>
      <c r="AP31" s="235"/>
      <c r="AQ31" s="213"/>
      <c r="AR31" s="213"/>
      <c r="AS31" s="213"/>
      <c r="AT31" s="213"/>
      <c r="AU31" s="214">
        <f t="shared" si="27"/>
        <v>0</v>
      </c>
      <c r="AV31" s="213"/>
      <c r="AW31" s="213">
        <f t="shared" si="39"/>
        <v>0</v>
      </c>
      <c r="AX31" s="213"/>
      <c r="AY31" s="214">
        <f t="shared" si="6"/>
        <v>0</v>
      </c>
      <c r="AZ31" s="214">
        <f t="shared" si="7"/>
        <v>0</v>
      </c>
      <c r="BA31" s="235"/>
      <c r="BB31" s="213"/>
      <c r="BC31" s="213"/>
      <c r="BD31" s="213"/>
      <c r="BE31" s="213"/>
      <c r="BF31" s="214">
        <f t="shared" si="28"/>
        <v>0</v>
      </c>
      <c r="BG31" s="213"/>
      <c r="BH31" s="213">
        <f t="shared" si="40"/>
        <v>0</v>
      </c>
      <c r="BI31" s="213"/>
      <c r="BJ31" s="214">
        <f t="shared" si="8"/>
        <v>0</v>
      </c>
      <c r="BK31" s="214">
        <f t="shared" si="9"/>
        <v>0</v>
      </c>
      <c r="BL31" s="235"/>
      <c r="BM31" s="213"/>
      <c r="BN31" s="213"/>
      <c r="BO31" s="213"/>
      <c r="BP31" s="213"/>
      <c r="BQ31" s="214">
        <f t="shared" si="29"/>
        <v>0</v>
      </c>
      <c r="BR31" s="213"/>
      <c r="BS31" s="213">
        <f t="shared" si="41"/>
        <v>0</v>
      </c>
      <c r="BT31" s="213"/>
      <c r="BU31" s="214">
        <f t="shared" si="10"/>
        <v>0</v>
      </c>
      <c r="BV31" s="214">
        <f t="shared" si="11"/>
        <v>0</v>
      </c>
      <c r="BW31" s="235"/>
      <c r="BX31" s="213"/>
      <c r="BY31" s="213"/>
      <c r="BZ31" s="213"/>
      <c r="CA31" s="213"/>
      <c r="CB31" s="214">
        <f t="shared" si="30"/>
        <v>0</v>
      </c>
      <c r="CC31" s="213"/>
      <c r="CD31" s="213">
        <f t="shared" si="42"/>
        <v>0</v>
      </c>
      <c r="CE31" s="213"/>
      <c r="CF31" s="214">
        <f t="shared" si="12"/>
        <v>0</v>
      </c>
      <c r="CG31" s="214">
        <f t="shared" si="13"/>
        <v>0</v>
      </c>
      <c r="CH31" s="235"/>
      <c r="CI31" s="213"/>
      <c r="CJ31" s="213"/>
      <c r="CK31" s="213"/>
      <c r="CL31" s="213"/>
      <c r="CM31" s="214">
        <f t="shared" si="31"/>
        <v>0</v>
      </c>
      <c r="CN31" s="213"/>
      <c r="CO31" s="213">
        <f t="shared" si="43"/>
        <v>0</v>
      </c>
      <c r="CP31" s="213"/>
      <c r="CQ31" s="214">
        <f t="shared" si="14"/>
        <v>0</v>
      </c>
      <c r="CR31" s="214">
        <f t="shared" si="15"/>
        <v>0</v>
      </c>
      <c r="CS31" s="235"/>
      <c r="CT31" s="213"/>
      <c r="CU31" s="213"/>
      <c r="CV31" s="213"/>
      <c r="CW31" s="213"/>
      <c r="CX31" s="214">
        <f t="shared" si="32"/>
        <v>0</v>
      </c>
      <c r="CY31" s="213"/>
      <c r="CZ31" s="213">
        <f t="shared" si="44"/>
        <v>0</v>
      </c>
      <c r="DA31" s="213"/>
      <c r="DB31" s="214">
        <f t="shared" si="16"/>
        <v>0</v>
      </c>
      <c r="DC31" s="214">
        <f t="shared" si="17"/>
        <v>0</v>
      </c>
      <c r="DD31" s="235"/>
      <c r="DE31" s="213"/>
      <c r="DF31" s="213"/>
      <c r="DG31" s="213"/>
      <c r="DH31" s="213"/>
      <c r="DI31" s="214">
        <f t="shared" si="33"/>
        <v>0</v>
      </c>
      <c r="DJ31" s="213"/>
      <c r="DK31" s="213">
        <f t="shared" si="45"/>
        <v>0</v>
      </c>
      <c r="DL31" s="213"/>
      <c r="DM31" s="214">
        <f t="shared" si="18"/>
        <v>0</v>
      </c>
      <c r="DN31" s="214">
        <f t="shared" si="19"/>
        <v>0</v>
      </c>
      <c r="DO31" s="235"/>
      <c r="DP31" s="213"/>
      <c r="DQ31" s="213"/>
      <c r="DR31" s="213"/>
      <c r="DS31" s="213"/>
      <c r="DT31" s="214">
        <f t="shared" si="34"/>
        <v>0</v>
      </c>
      <c r="DU31" s="213"/>
      <c r="DV31" s="213">
        <f t="shared" si="46"/>
        <v>0</v>
      </c>
      <c r="DW31" s="213"/>
      <c r="DX31" s="214">
        <f t="shared" si="20"/>
        <v>0</v>
      </c>
      <c r="DY31" s="214">
        <f t="shared" si="21"/>
        <v>0</v>
      </c>
      <c r="DZ31" s="235"/>
      <c r="EA31" s="213"/>
      <c r="EB31" s="213"/>
      <c r="EC31" s="213"/>
      <c r="ED31" s="213"/>
      <c r="EE31" s="214">
        <f t="shared" si="35"/>
        <v>0</v>
      </c>
      <c r="EF31" s="213"/>
      <c r="EG31" s="213">
        <f t="shared" si="47"/>
        <v>0</v>
      </c>
      <c r="EH31" s="213"/>
      <c r="EI31" s="214">
        <f t="shared" si="22"/>
        <v>0</v>
      </c>
      <c r="EJ31" s="214">
        <f t="shared" si="23"/>
        <v>0</v>
      </c>
    </row>
    <row r="32" spans="1:140" s="230" customFormat="1" ht="30" hidden="1" customHeight="1">
      <c r="A32" s="207">
        <v>30</v>
      </c>
      <c r="B32" s="234"/>
      <c r="C32" s="232"/>
      <c r="D32" s="208"/>
      <c r="E32" s="208"/>
      <c r="F32" s="216"/>
      <c r="G32" s="212"/>
      <c r="H32" s="207"/>
      <c r="I32" s="229"/>
      <c r="J32" s="213"/>
      <c r="K32" s="213"/>
      <c r="L32" s="213"/>
      <c r="M32" s="213"/>
      <c r="N32" s="214">
        <f t="shared" si="24"/>
        <v>0</v>
      </c>
      <c r="O32" s="213"/>
      <c r="P32" s="213">
        <f t="shared" si="36"/>
        <v>0</v>
      </c>
      <c r="Q32" s="213"/>
      <c r="R32" s="214">
        <f t="shared" si="0"/>
        <v>0</v>
      </c>
      <c r="S32" s="214">
        <f t="shared" si="1"/>
        <v>0</v>
      </c>
      <c r="T32" s="229"/>
      <c r="U32" s="213"/>
      <c r="V32" s="213"/>
      <c r="W32" s="213"/>
      <c r="X32" s="213"/>
      <c r="Y32" s="214">
        <f t="shared" si="25"/>
        <v>0</v>
      </c>
      <c r="Z32" s="213"/>
      <c r="AA32" s="213">
        <f t="shared" si="37"/>
        <v>0</v>
      </c>
      <c r="AB32" s="213"/>
      <c r="AC32" s="214">
        <f t="shared" si="2"/>
        <v>0</v>
      </c>
      <c r="AD32" s="214">
        <f t="shared" si="3"/>
        <v>0</v>
      </c>
      <c r="AE32" s="229"/>
      <c r="AF32" s="213"/>
      <c r="AG32" s="213"/>
      <c r="AH32" s="213"/>
      <c r="AI32" s="213"/>
      <c r="AJ32" s="214">
        <f t="shared" si="26"/>
        <v>0</v>
      </c>
      <c r="AK32" s="213"/>
      <c r="AL32" s="213">
        <f t="shared" si="38"/>
        <v>0</v>
      </c>
      <c r="AM32" s="213"/>
      <c r="AN32" s="214">
        <f t="shared" si="4"/>
        <v>0</v>
      </c>
      <c r="AO32" s="214">
        <f t="shared" si="5"/>
        <v>0</v>
      </c>
      <c r="AP32" s="229"/>
      <c r="AQ32" s="213"/>
      <c r="AR32" s="213"/>
      <c r="AS32" s="213"/>
      <c r="AT32" s="213"/>
      <c r="AU32" s="214">
        <f t="shared" si="27"/>
        <v>0</v>
      </c>
      <c r="AV32" s="213"/>
      <c r="AW32" s="213">
        <f t="shared" si="39"/>
        <v>0</v>
      </c>
      <c r="AX32" s="213"/>
      <c r="AY32" s="214">
        <f t="shared" si="6"/>
        <v>0</v>
      </c>
      <c r="AZ32" s="214">
        <f t="shared" si="7"/>
        <v>0</v>
      </c>
      <c r="BA32" s="229"/>
      <c r="BB32" s="213"/>
      <c r="BC32" s="213"/>
      <c r="BD32" s="213"/>
      <c r="BE32" s="213"/>
      <c r="BF32" s="214">
        <f t="shared" si="28"/>
        <v>0</v>
      </c>
      <c r="BG32" s="213"/>
      <c r="BH32" s="213">
        <f t="shared" si="40"/>
        <v>0</v>
      </c>
      <c r="BI32" s="213"/>
      <c r="BJ32" s="214">
        <f t="shared" si="8"/>
        <v>0</v>
      </c>
      <c r="BK32" s="214">
        <f t="shared" si="9"/>
        <v>0</v>
      </c>
      <c r="BL32" s="229"/>
      <c r="BM32" s="213"/>
      <c r="BN32" s="213"/>
      <c r="BO32" s="213"/>
      <c r="BP32" s="213"/>
      <c r="BQ32" s="214">
        <f t="shared" si="29"/>
        <v>0</v>
      </c>
      <c r="BR32" s="213"/>
      <c r="BS32" s="213">
        <f t="shared" si="41"/>
        <v>0</v>
      </c>
      <c r="BT32" s="213"/>
      <c r="BU32" s="214">
        <f t="shared" si="10"/>
        <v>0</v>
      </c>
      <c r="BV32" s="214">
        <f t="shared" si="11"/>
        <v>0</v>
      </c>
      <c r="BW32" s="229"/>
      <c r="BX32" s="213"/>
      <c r="BY32" s="213"/>
      <c r="BZ32" s="213"/>
      <c r="CA32" s="213"/>
      <c r="CB32" s="214">
        <f t="shared" si="30"/>
        <v>0</v>
      </c>
      <c r="CC32" s="213"/>
      <c r="CD32" s="213">
        <f t="shared" si="42"/>
        <v>0</v>
      </c>
      <c r="CE32" s="213"/>
      <c r="CF32" s="214">
        <f t="shared" si="12"/>
        <v>0</v>
      </c>
      <c r="CG32" s="214">
        <f t="shared" si="13"/>
        <v>0</v>
      </c>
      <c r="CH32" s="229"/>
      <c r="CI32" s="213"/>
      <c r="CJ32" s="213"/>
      <c r="CK32" s="213"/>
      <c r="CL32" s="213"/>
      <c r="CM32" s="214">
        <f t="shared" si="31"/>
        <v>0</v>
      </c>
      <c r="CN32" s="213"/>
      <c r="CO32" s="213">
        <f t="shared" si="43"/>
        <v>0</v>
      </c>
      <c r="CP32" s="213"/>
      <c r="CQ32" s="214">
        <f t="shared" si="14"/>
        <v>0</v>
      </c>
      <c r="CR32" s="214">
        <f t="shared" si="15"/>
        <v>0</v>
      </c>
      <c r="CS32" s="229"/>
      <c r="CT32" s="213"/>
      <c r="CU32" s="213"/>
      <c r="CV32" s="213"/>
      <c r="CW32" s="213"/>
      <c r="CX32" s="214">
        <f t="shared" si="32"/>
        <v>0</v>
      </c>
      <c r="CY32" s="213"/>
      <c r="CZ32" s="213">
        <f t="shared" si="44"/>
        <v>0</v>
      </c>
      <c r="DA32" s="213"/>
      <c r="DB32" s="214">
        <f t="shared" si="16"/>
        <v>0</v>
      </c>
      <c r="DC32" s="214">
        <f t="shared" si="17"/>
        <v>0</v>
      </c>
      <c r="DD32" s="229"/>
      <c r="DE32" s="213"/>
      <c r="DF32" s="213"/>
      <c r="DG32" s="213"/>
      <c r="DH32" s="213"/>
      <c r="DI32" s="214">
        <f t="shared" si="33"/>
        <v>0</v>
      </c>
      <c r="DJ32" s="213"/>
      <c r="DK32" s="213">
        <f t="shared" si="45"/>
        <v>0</v>
      </c>
      <c r="DL32" s="213"/>
      <c r="DM32" s="214">
        <f t="shared" si="18"/>
        <v>0</v>
      </c>
      <c r="DN32" s="214">
        <f t="shared" si="19"/>
        <v>0</v>
      </c>
      <c r="DO32" s="229"/>
      <c r="DP32" s="213"/>
      <c r="DQ32" s="213"/>
      <c r="DR32" s="213"/>
      <c r="DS32" s="213"/>
      <c r="DT32" s="214">
        <f t="shared" si="34"/>
        <v>0</v>
      </c>
      <c r="DU32" s="213"/>
      <c r="DV32" s="213">
        <f t="shared" si="46"/>
        <v>0</v>
      </c>
      <c r="DW32" s="213"/>
      <c r="DX32" s="214">
        <f t="shared" si="20"/>
        <v>0</v>
      </c>
      <c r="DY32" s="214">
        <f t="shared" si="21"/>
        <v>0</v>
      </c>
      <c r="DZ32" s="229"/>
      <c r="EA32" s="213"/>
      <c r="EB32" s="213"/>
      <c r="EC32" s="213"/>
      <c r="ED32" s="213"/>
      <c r="EE32" s="214">
        <f t="shared" si="35"/>
        <v>0</v>
      </c>
      <c r="EF32" s="213"/>
      <c r="EG32" s="213">
        <f t="shared" si="47"/>
        <v>0</v>
      </c>
      <c r="EH32" s="213"/>
      <c r="EI32" s="214">
        <f t="shared" si="22"/>
        <v>0</v>
      </c>
      <c r="EJ32" s="214">
        <f t="shared" si="23"/>
        <v>0</v>
      </c>
    </row>
    <row r="33" spans="1:140" s="230" customFormat="1" ht="30" hidden="1" customHeight="1">
      <c r="A33" s="207">
        <v>31</v>
      </c>
      <c r="B33" s="236"/>
      <c r="C33" s="237"/>
      <c r="D33" s="208"/>
      <c r="E33" s="208"/>
      <c r="F33" s="216"/>
      <c r="G33" s="212"/>
      <c r="H33" s="207"/>
      <c r="I33" s="229"/>
      <c r="J33" s="213"/>
      <c r="K33" s="213"/>
      <c r="L33" s="213"/>
      <c r="M33" s="213"/>
      <c r="N33" s="214">
        <f t="shared" si="24"/>
        <v>0</v>
      </c>
      <c r="O33" s="213"/>
      <c r="P33" s="213">
        <f t="shared" si="36"/>
        <v>0</v>
      </c>
      <c r="Q33" s="213"/>
      <c r="R33" s="214">
        <f t="shared" si="0"/>
        <v>0</v>
      </c>
      <c r="S33" s="214">
        <f t="shared" si="1"/>
        <v>0</v>
      </c>
      <c r="T33" s="229"/>
      <c r="U33" s="213"/>
      <c r="V33" s="213"/>
      <c r="W33" s="213"/>
      <c r="X33" s="213"/>
      <c r="Y33" s="214">
        <f t="shared" si="25"/>
        <v>0</v>
      </c>
      <c r="Z33" s="213"/>
      <c r="AA33" s="213">
        <f t="shared" si="37"/>
        <v>0</v>
      </c>
      <c r="AB33" s="213"/>
      <c r="AC33" s="214">
        <f t="shared" si="2"/>
        <v>0</v>
      </c>
      <c r="AD33" s="214">
        <f t="shared" si="3"/>
        <v>0</v>
      </c>
      <c r="AE33" s="229"/>
      <c r="AF33" s="213"/>
      <c r="AG33" s="213"/>
      <c r="AH33" s="213"/>
      <c r="AI33" s="213"/>
      <c r="AJ33" s="214">
        <f t="shared" si="26"/>
        <v>0</v>
      </c>
      <c r="AK33" s="213"/>
      <c r="AL33" s="213">
        <f t="shared" si="38"/>
        <v>0</v>
      </c>
      <c r="AM33" s="213"/>
      <c r="AN33" s="214">
        <f t="shared" si="4"/>
        <v>0</v>
      </c>
      <c r="AO33" s="214">
        <f t="shared" si="5"/>
        <v>0</v>
      </c>
      <c r="AP33" s="229"/>
      <c r="AQ33" s="213"/>
      <c r="AR33" s="213"/>
      <c r="AS33" s="213"/>
      <c r="AT33" s="213"/>
      <c r="AU33" s="214">
        <f t="shared" si="27"/>
        <v>0</v>
      </c>
      <c r="AV33" s="213"/>
      <c r="AW33" s="213">
        <f t="shared" si="39"/>
        <v>0</v>
      </c>
      <c r="AX33" s="213"/>
      <c r="AY33" s="214">
        <f t="shared" si="6"/>
        <v>0</v>
      </c>
      <c r="AZ33" s="214">
        <f t="shared" si="7"/>
        <v>0</v>
      </c>
      <c r="BA33" s="229"/>
      <c r="BB33" s="213"/>
      <c r="BC33" s="213"/>
      <c r="BD33" s="213"/>
      <c r="BE33" s="213"/>
      <c r="BF33" s="214">
        <f t="shared" si="28"/>
        <v>0</v>
      </c>
      <c r="BG33" s="213"/>
      <c r="BH33" s="213">
        <f t="shared" si="40"/>
        <v>0</v>
      </c>
      <c r="BI33" s="213"/>
      <c r="BJ33" s="214">
        <f t="shared" si="8"/>
        <v>0</v>
      </c>
      <c r="BK33" s="214">
        <f t="shared" si="9"/>
        <v>0</v>
      </c>
      <c r="BL33" s="229"/>
      <c r="BM33" s="213"/>
      <c r="BN33" s="213"/>
      <c r="BO33" s="213"/>
      <c r="BP33" s="213"/>
      <c r="BQ33" s="214">
        <f t="shared" si="29"/>
        <v>0</v>
      </c>
      <c r="BR33" s="213"/>
      <c r="BS33" s="213">
        <f t="shared" si="41"/>
        <v>0</v>
      </c>
      <c r="BT33" s="213"/>
      <c r="BU33" s="214">
        <f t="shared" si="10"/>
        <v>0</v>
      </c>
      <c r="BV33" s="214">
        <f t="shared" si="11"/>
        <v>0</v>
      </c>
      <c r="BW33" s="229"/>
      <c r="BX33" s="213"/>
      <c r="BY33" s="213"/>
      <c r="BZ33" s="213"/>
      <c r="CA33" s="213"/>
      <c r="CB33" s="214">
        <f t="shared" si="30"/>
        <v>0</v>
      </c>
      <c r="CC33" s="213"/>
      <c r="CD33" s="213">
        <f t="shared" si="42"/>
        <v>0</v>
      </c>
      <c r="CE33" s="213"/>
      <c r="CF33" s="214">
        <f t="shared" si="12"/>
        <v>0</v>
      </c>
      <c r="CG33" s="214">
        <f t="shared" si="13"/>
        <v>0</v>
      </c>
      <c r="CH33" s="229"/>
      <c r="CI33" s="213"/>
      <c r="CJ33" s="213"/>
      <c r="CK33" s="213"/>
      <c r="CL33" s="213"/>
      <c r="CM33" s="214">
        <f t="shared" si="31"/>
        <v>0</v>
      </c>
      <c r="CN33" s="213"/>
      <c r="CO33" s="213">
        <f t="shared" si="43"/>
        <v>0</v>
      </c>
      <c r="CP33" s="213"/>
      <c r="CQ33" s="214">
        <f t="shared" si="14"/>
        <v>0</v>
      </c>
      <c r="CR33" s="214">
        <f t="shared" si="15"/>
        <v>0</v>
      </c>
      <c r="CS33" s="229"/>
      <c r="CT33" s="213"/>
      <c r="CU33" s="213"/>
      <c r="CV33" s="213"/>
      <c r="CW33" s="213"/>
      <c r="CX33" s="214">
        <f t="shared" si="32"/>
        <v>0</v>
      </c>
      <c r="CY33" s="213"/>
      <c r="CZ33" s="213">
        <f t="shared" si="44"/>
        <v>0</v>
      </c>
      <c r="DA33" s="213"/>
      <c r="DB33" s="214">
        <f t="shared" si="16"/>
        <v>0</v>
      </c>
      <c r="DC33" s="214">
        <f t="shared" si="17"/>
        <v>0</v>
      </c>
      <c r="DD33" s="229"/>
      <c r="DE33" s="213"/>
      <c r="DF33" s="213"/>
      <c r="DG33" s="213"/>
      <c r="DH33" s="213"/>
      <c r="DI33" s="214">
        <f t="shared" si="33"/>
        <v>0</v>
      </c>
      <c r="DJ33" s="213"/>
      <c r="DK33" s="213">
        <f t="shared" si="45"/>
        <v>0</v>
      </c>
      <c r="DL33" s="213"/>
      <c r="DM33" s="214">
        <f t="shared" si="18"/>
        <v>0</v>
      </c>
      <c r="DN33" s="214">
        <f t="shared" si="19"/>
        <v>0</v>
      </c>
      <c r="DO33" s="229"/>
      <c r="DP33" s="213"/>
      <c r="DQ33" s="213"/>
      <c r="DR33" s="213"/>
      <c r="DS33" s="213"/>
      <c r="DT33" s="214">
        <f t="shared" si="34"/>
        <v>0</v>
      </c>
      <c r="DU33" s="213"/>
      <c r="DV33" s="213">
        <f t="shared" si="46"/>
        <v>0</v>
      </c>
      <c r="DW33" s="213"/>
      <c r="DX33" s="214">
        <f t="shared" si="20"/>
        <v>0</v>
      </c>
      <c r="DY33" s="214">
        <f t="shared" si="21"/>
        <v>0</v>
      </c>
      <c r="DZ33" s="229"/>
      <c r="EA33" s="213"/>
      <c r="EB33" s="213"/>
      <c r="EC33" s="213"/>
      <c r="ED33" s="213"/>
      <c r="EE33" s="214">
        <f t="shared" si="35"/>
        <v>0</v>
      </c>
      <c r="EF33" s="213"/>
      <c r="EG33" s="213">
        <f t="shared" si="47"/>
        <v>0</v>
      </c>
      <c r="EH33" s="213"/>
      <c r="EI33" s="214">
        <f t="shared" si="22"/>
        <v>0</v>
      </c>
      <c r="EJ33" s="214">
        <f t="shared" si="23"/>
        <v>0</v>
      </c>
    </row>
    <row r="34" spans="1:140" s="206" customFormat="1" ht="30" hidden="1" customHeight="1">
      <c r="A34" s="207">
        <v>32</v>
      </c>
      <c r="B34" s="208"/>
      <c r="C34" s="209"/>
      <c r="D34" s="208"/>
      <c r="E34" s="208"/>
      <c r="F34" s="216"/>
      <c r="G34" s="212"/>
      <c r="H34" s="207"/>
      <c r="I34" s="213"/>
      <c r="J34" s="213"/>
      <c r="K34" s="213"/>
      <c r="L34" s="213"/>
      <c r="M34" s="213"/>
      <c r="N34" s="214">
        <f t="shared" si="24"/>
        <v>0</v>
      </c>
      <c r="O34" s="213"/>
      <c r="P34" s="213">
        <f t="shared" si="36"/>
        <v>0</v>
      </c>
      <c r="Q34" s="213"/>
      <c r="R34" s="214">
        <f t="shared" si="0"/>
        <v>0</v>
      </c>
      <c r="S34" s="214">
        <f t="shared" si="1"/>
        <v>0</v>
      </c>
      <c r="T34" s="213"/>
      <c r="U34" s="213"/>
      <c r="V34" s="213"/>
      <c r="W34" s="213"/>
      <c r="X34" s="213"/>
      <c r="Y34" s="214">
        <f t="shared" si="25"/>
        <v>0</v>
      </c>
      <c r="Z34" s="213"/>
      <c r="AA34" s="213">
        <f t="shared" si="37"/>
        <v>0</v>
      </c>
      <c r="AB34" s="213"/>
      <c r="AC34" s="214">
        <f t="shared" si="2"/>
        <v>0</v>
      </c>
      <c r="AD34" s="214">
        <f t="shared" si="3"/>
        <v>0</v>
      </c>
      <c r="AE34" s="213"/>
      <c r="AF34" s="213"/>
      <c r="AG34" s="213"/>
      <c r="AH34" s="213"/>
      <c r="AI34" s="213"/>
      <c r="AJ34" s="214">
        <f t="shared" si="26"/>
        <v>0</v>
      </c>
      <c r="AK34" s="213"/>
      <c r="AL34" s="213">
        <f t="shared" si="38"/>
        <v>0</v>
      </c>
      <c r="AM34" s="213"/>
      <c r="AN34" s="214">
        <f t="shared" si="4"/>
        <v>0</v>
      </c>
      <c r="AO34" s="214">
        <f t="shared" si="5"/>
        <v>0</v>
      </c>
      <c r="AP34" s="213"/>
      <c r="AQ34" s="213"/>
      <c r="AR34" s="213"/>
      <c r="AS34" s="213"/>
      <c r="AT34" s="213"/>
      <c r="AU34" s="214">
        <f t="shared" si="27"/>
        <v>0</v>
      </c>
      <c r="AV34" s="213"/>
      <c r="AW34" s="213">
        <f t="shared" si="39"/>
        <v>0</v>
      </c>
      <c r="AX34" s="213"/>
      <c r="AY34" s="214">
        <f t="shared" si="6"/>
        <v>0</v>
      </c>
      <c r="AZ34" s="214">
        <f t="shared" si="7"/>
        <v>0</v>
      </c>
      <c r="BA34" s="213"/>
      <c r="BB34" s="213"/>
      <c r="BC34" s="213"/>
      <c r="BD34" s="213"/>
      <c r="BE34" s="213"/>
      <c r="BF34" s="214">
        <f t="shared" si="28"/>
        <v>0</v>
      </c>
      <c r="BG34" s="213"/>
      <c r="BH34" s="213">
        <f t="shared" si="40"/>
        <v>0</v>
      </c>
      <c r="BI34" s="213"/>
      <c r="BJ34" s="214">
        <f t="shared" si="8"/>
        <v>0</v>
      </c>
      <c r="BK34" s="214">
        <f t="shared" si="9"/>
        <v>0</v>
      </c>
      <c r="BL34" s="213"/>
      <c r="BM34" s="213"/>
      <c r="BN34" s="213"/>
      <c r="BO34" s="213"/>
      <c r="BP34" s="213"/>
      <c r="BQ34" s="214">
        <f t="shared" si="29"/>
        <v>0</v>
      </c>
      <c r="BR34" s="213"/>
      <c r="BS34" s="213">
        <f t="shared" si="41"/>
        <v>0</v>
      </c>
      <c r="BT34" s="213"/>
      <c r="BU34" s="214">
        <f t="shared" si="10"/>
        <v>0</v>
      </c>
      <c r="BV34" s="214">
        <f t="shared" si="11"/>
        <v>0</v>
      </c>
      <c r="BW34" s="213"/>
      <c r="BX34" s="213"/>
      <c r="BY34" s="213"/>
      <c r="BZ34" s="213"/>
      <c r="CA34" s="213"/>
      <c r="CB34" s="214">
        <f t="shared" si="30"/>
        <v>0</v>
      </c>
      <c r="CC34" s="213"/>
      <c r="CD34" s="213">
        <f t="shared" si="42"/>
        <v>0</v>
      </c>
      <c r="CE34" s="213"/>
      <c r="CF34" s="214">
        <f t="shared" si="12"/>
        <v>0</v>
      </c>
      <c r="CG34" s="214">
        <f t="shared" si="13"/>
        <v>0</v>
      </c>
      <c r="CH34" s="213"/>
      <c r="CI34" s="213"/>
      <c r="CJ34" s="213"/>
      <c r="CK34" s="213"/>
      <c r="CL34" s="213"/>
      <c r="CM34" s="214">
        <f t="shared" si="31"/>
        <v>0</v>
      </c>
      <c r="CN34" s="213"/>
      <c r="CO34" s="213">
        <f t="shared" si="43"/>
        <v>0</v>
      </c>
      <c r="CP34" s="213"/>
      <c r="CQ34" s="214">
        <f t="shared" si="14"/>
        <v>0</v>
      </c>
      <c r="CR34" s="214">
        <f t="shared" si="15"/>
        <v>0</v>
      </c>
      <c r="CS34" s="213"/>
      <c r="CT34" s="213"/>
      <c r="CU34" s="213"/>
      <c r="CV34" s="213"/>
      <c r="CW34" s="213"/>
      <c r="CX34" s="214">
        <f t="shared" si="32"/>
        <v>0</v>
      </c>
      <c r="CY34" s="213"/>
      <c r="CZ34" s="213">
        <f t="shared" si="44"/>
        <v>0</v>
      </c>
      <c r="DA34" s="213"/>
      <c r="DB34" s="214">
        <f t="shared" si="16"/>
        <v>0</v>
      </c>
      <c r="DC34" s="214">
        <f t="shared" si="17"/>
        <v>0</v>
      </c>
      <c r="DD34" s="213"/>
      <c r="DE34" s="213"/>
      <c r="DF34" s="213"/>
      <c r="DG34" s="213"/>
      <c r="DH34" s="213"/>
      <c r="DI34" s="214">
        <f t="shared" si="33"/>
        <v>0</v>
      </c>
      <c r="DJ34" s="213"/>
      <c r="DK34" s="213">
        <f t="shared" si="45"/>
        <v>0</v>
      </c>
      <c r="DL34" s="213"/>
      <c r="DM34" s="214">
        <f t="shared" si="18"/>
        <v>0</v>
      </c>
      <c r="DN34" s="214">
        <f t="shared" si="19"/>
        <v>0</v>
      </c>
      <c r="DO34" s="213"/>
      <c r="DP34" s="213"/>
      <c r="DQ34" s="213"/>
      <c r="DR34" s="213"/>
      <c r="DS34" s="213"/>
      <c r="DT34" s="214">
        <f t="shared" si="34"/>
        <v>0</v>
      </c>
      <c r="DU34" s="213"/>
      <c r="DV34" s="213">
        <f t="shared" si="46"/>
        <v>0</v>
      </c>
      <c r="DW34" s="213"/>
      <c r="DX34" s="214">
        <f t="shared" si="20"/>
        <v>0</v>
      </c>
      <c r="DY34" s="214">
        <f t="shared" si="21"/>
        <v>0</v>
      </c>
      <c r="DZ34" s="213"/>
      <c r="EA34" s="213"/>
      <c r="EB34" s="213"/>
      <c r="EC34" s="213"/>
      <c r="ED34" s="213"/>
      <c r="EE34" s="214">
        <f t="shared" si="35"/>
        <v>0</v>
      </c>
      <c r="EF34" s="213"/>
      <c r="EG34" s="213">
        <f t="shared" si="47"/>
        <v>0</v>
      </c>
      <c r="EH34" s="213"/>
      <c r="EI34" s="214">
        <f t="shared" si="22"/>
        <v>0</v>
      </c>
      <c r="EJ34" s="214">
        <f t="shared" si="23"/>
        <v>0</v>
      </c>
    </row>
    <row r="35" spans="1:140" s="206" customFormat="1" ht="30" hidden="1" customHeight="1">
      <c r="A35" s="207">
        <v>33</v>
      </c>
      <c r="B35" s="208"/>
      <c r="C35" s="209"/>
      <c r="D35" s="208"/>
      <c r="E35" s="208"/>
      <c r="F35" s="216"/>
      <c r="G35" s="212"/>
      <c r="H35" s="207"/>
      <c r="I35" s="213"/>
      <c r="J35" s="213"/>
      <c r="K35" s="213"/>
      <c r="L35" s="213"/>
      <c r="M35" s="213"/>
      <c r="N35" s="214">
        <f t="shared" si="24"/>
        <v>0</v>
      </c>
      <c r="O35" s="213"/>
      <c r="P35" s="213">
        <f t="shared" si="36"/>
        <v>0</v>
      </c>
      <c r="Q35" s="213"/>
      <c r="R35" s="214">
        <f t="shared" si="0"/>
        <v>0</v>
      </c>
      <c r="S35" s="214">
        <f t="shared" si="1"/>
        <v>0</v>
      </c>
      <c r="T35" s="213"/>
      <c r="U35" s="213"/>
      <c r="V35" s="213"/>
      <c r="W35" s="213"/>
      <c r="X35" s="213"/>
      <c r="Y35" s="214">
        <f t="shared" si="25"/>
        <v>0</v>
      </c>
      <c r="Z35" s="213"/>
      <c r="AA35" s="213">
        <f t="shared" si="37"/>
        <v>0</v>
      </c>
      <c r="AB35" s="213"/>
      <c r="AC35" s="214">
        <f t="shared" si="2"/>
        <v>0</v>
      </c>
      <c r="AD35" s="214">
        <f t="shared" si="3"/>
        <v>0</v>
      </c>
      <c r="AE35" s="213"/>
      <c r="AF35" s="213"/>
      <c r="AG35" s="213"/>
      <c r="AH35" s="213"/>
      <c r="AI35" s="213"/>
      <c r="AJ35" s="214">
        <f t="shared" si="26"/>
        <v>0</v>
      </c>
      <c r="AK35" s="213"/>
      <c r="AL35" s="213">
        <f t="shared" si="38"/>
        <v>0</v>
      </c>
      <c r="AM35" s="213"/>
      <c r="AN35" s="214">
        <f t="shared" si="4"/>
        <v>0</v>
      </c>
      <c r="AO35" s="214">
        <f t="shared" si="5"/>
        <v>0</v>
      </c>
      <c r="AP35" s="213"/>
      <c r="AQ35" s="213"/>
      <c r="AR35" s="213"/>
      <c r="AS35" s="213"/>
      <c r="AT35" s="213"/>
      <c r="AU35" s="214">
        <f t="shared" si="27"/>
        <v>0</v>
      </c>
      <c r="AV35" s="213"/>
      <c r="AW35" s="213">
        <f t="shared" si="39"/>
        <v>0</v>
      </c>
      <c r="AX35" s="213"/>
      <c r="AY35" s="214">
        <f t="shared" si="6"/>
        <v>0</v>
      </c>
      <c r="AZ35" s="214">
        <f t="shared" si="7"/>
        <v>0</v>
      </c>
      <c r="BA35" s="213"/>
      <c r="BB35" s="213"/>
      <c r="BC35" s="213"/>
      <c r="BD35" s="213"/>
      <c r="BE35" s="213"/>
      <c r="BF35" s="214">
        <f t="shared" si="28"/>
        <v>0</v>
      </c>
      <c r="BG35" s="213"/>
      <c r="BH35" s="213">
        <f t="shared" si="40"/>
        <v>0</v>
      </c>
      <c r="BI35" s="213"/>
      <c r="BJ35" s="214">
        <f t="shared" si="8"/>
        <v>0</v>
      </c>
      <c r="BK35" s="214">
        <f t="shared" si="9"/>
        <v>0</v>
      </c>
      <c r="BL35" s="213"/>
      <c r="BM35" s="213"/>
      <c r="BN35" s="213"/>
      <c r="BO35" s="213"/>
      <c r="BP35" s="213"/>
      <c r="BQ35" s="214">
        <f t="shared" si="29"/>
        <v>0</v>
      </c>
      <c r="BR35" s="213"/>
      <c r="BS35" s="213">
        <f t="shared" si="41"/>
        <v>0</v>
      </c>
      <c r="BT35" s="213"/>
      <c r="BU35" s="214">
        <f t="shared" si="10"/>
        <v>0</v>
      </c>
      <c r="BV35" s="214">
        <f t="shared" si="11"/>
        <v>0</v>
      </c>
      <c r="BW35" s="213"/>
      <c r="BX35" s="213"/>
      <c r="BY35" s="213"/>
      <c r="BZ35" s="213"/>
      <c r="CA35" s="213"/>
      <c r="CB35" s="214">
        <f t="shared" si="30"/>
        <v>0</v>
      </c>
      <c r="CC35" s="213"/>
      <c r="CD35" s="213">
        <f t="shared" si="42"/>
        <v>0</v>
      </c>
      <c r="CE35" s="213"/>
      <c r="CF35" s="214">
        <f t="shared" si="12"/>
        <v>0</v>
      </c>
      <c r="CG35" s="214">
        <f t="shared" si="13"/>
        <v>0</v>
      </c>
      <c r="CH35" s="213"/>
      <c r="CI35" s="213"/>
      <c r="CJ35" s="213"/>
      <c r="CK35" s="213"/>
      <c r="CL35" s="213"/>
      <c r="CM35" s="214">
        <f t="shared" si="31"/>
        <v>0</v>
      </c>
      <c r="CN35" s="213"/>
      <c r="CO35" s="213">
        <f t="shared" si="43"/>
        <v>0</v>
      </c>
      <c r="CP35" s="213"/>
      <c r="CQ35" s="214">
        <f t="shared" si="14"/>
        <v>0</v>
      </c>
      <c r="CR35" s="214">
        <f t="shared" si="15"/>
        <v>0</v>
      </c>
      <c r="CS35" s="213"/>
      <c r="CT35" s="213"/>
      <c r="CU35" s="213"/>
      <c r="CV35" s="213"/>
      <c r="CW35" s="213"/>
      <c r="CX35" s="214">
        <f t="shared" si="32"/>
        <v>0</v>
      </c>
      <c r="CY35" s="213"/>
      <c r="CZ35" s="213">
        <f t="shared" si="44"/>
        <v>0</v>
      </c>
      <c r="DA35" s="213"/>
      <c r="DB35" s="214">
        <f t="shared" si="16"/>
        <v>0</v>
      </c>
      <c r="DC35" s="214">
        <f t="shared" si="17"/>
        <v>0</v>
      </c>
      <c r="DD35" s="213"/>
      <c r="DE35" s="213"/>
      <c r="DF35" s="213"/>
      <c r="DG35" s="213"/>
      <c r="DH35" s="213"/>
      <c r="DI35" s="214">
        <f t="shared" si="33"/>
        <v>0</v>
      </c>
      <c r="DJ35" s="213"/>
      <c r="DK35" s="213">
        <f t="shared" si="45"/>
        <v>0</v>
      </c>
      <c r="DL35" s="213"/>
      <c r="DM35" s="214">
        <f t="shared" si="18"/>
        <v>0</v>
      </c>
      <c r="DN35" s="214">
        <f t="shared" si="19"/>
        <v>0</v>
      </c>
      <c r="DO35" s="213"/>
      <c r="DP35" s="213"/>
      <c r="DQ35" s="213"/>
      <c r="DR35" s="213"/>
      <c r="DS35" s="213"/>
      <c r="DT35" s="214">
        <f t="shared" si="34"/>
        <v>0</v>
      </c>
      <c r="DU35" s="213"/>
      <c r="DV35" s="213">
        <f t="shared" si="46"/>
        <v>0</v>
      </c>
      <c r="DW35" s="213"/>
      <c r="DX35" s="214">
        <f t="shared" si="20"/>
        <v>0</v>
      </c>
      <c r="DY35" s="214">
        <f t="shared" si="21"/>
        <v>0</v>
      </c>
      <c r="DZ35" s="213"/>
      <c r="EA35" s="213"/>
      <c r="EB35" s="213"/>
      <c r="EC35" s="213"/>
      <c r="ED35" s="213"/>
      <c r="EE35" s="214">
        <f t="shared" si="35"/>
        <v>0</v>
      </c>
      <c r="EF35" s="213"/>
      <c r="EG35" s="213">
        <f t="shared" si="47"/>
        <v>0</v>
      </c>
      <c r="EH35" s="213"/>
      <c r="EI35" s="214">
        <f t="shared" si="22"/>
        <v>0</v>
      </c>
      <c r="EJ35" s="214">
        <f t="shared" si="23"/>
        <v>0</v>
      </c>
    </row>
    <row r="36" spans="1:140" s="206" customFormat="1" ht="30" hidden="1" customHeight="1">
      <c r="A36" s="207">
        <v>34</v>
      </c>
      <c r="B36" s="208"/>
      <c r="C36" s="209"/>
      <c r="D36" s="208"/>
      <c r="E36" s="208"/>
      <c r="F36" s="216"/>
      <c r="G36" s="212"/>
      <c r="H36" s="207"/>
      <c r="I36" s="213"/>
      <c r="J36" s="213"/>
      <c r="K36" s="213"/>
      <c r="L36" s="213"/>
      <c r="M36" s="213"/>
      <c r="N36" s="214">
        <f t="shared" si="24"/>
        <v>0</v>
      </c>
      <c r="O36" s="213"/>
      <c r="P36" s="213">
        <f t="shared" si="36"/>
        <v>0</v>
      </c>
      <c r="Q36" s="213"/>
      <c r="R36" s="214">
        <f t="shared" si="0"/>
        <v>0</v>
      </c>
      <c r="S36" s="214">
        <f t="shared" si="1"/>
        <v>0</v>
      </c>
      <c r="T36" s="213"/>
      <c r="U36" s="213"/>
      <c r="V36" s="213"/>
      <c r="W36" s="213"/>
      <c r="X36" s="213"/>
      <c r="Y36" s="214">
        <f t="shared" si="25"/>
        <v>0</v>
      </c>
      <c r="Z36" s="213"/>
      <c r="AA36" s="213">
        <f t="shared" si="37"/>
        <v>0</v>
      </c>
      <c r="AB36" s="213"/>
      <c r="AC36" s="214">
        <f t="shared" si="2"/>
        <v>0</v>
      </c>
      <c r="AD36" s="214">
        <f t="shared" si="3"/>
        <v>0</v>
      </c>
      <c r="AE36" s="213"/>
      <c r="AF36" s="213"/>
      <c r="AG36" s="213"/>
      <c r="AH36" s="213"/>
      <c r="AI36" s="213"/>
      <c r="AJ36" s="214">
        <f t="shared" si="26"/>
        <v>0</v>
      </c>
      <c r="AK36" s="213"/>
      <c r="AL36" s="213">
        <f t="shared" si="38"/>
        <v>0</v>
      </c>
      <c r="AM36" s="213"/>
      <c r="AN36" s="214">
        <f t="shared" si="4"/>
        <v>0</v>
      </c>
      <c r="AO36" s="214">
        <f t="shared" si="5"/>
        <v>0</v>
      </c>
      <c r="AP36" s="213"/>
      <c r="AQ36" s="213"/>
      <c r="AR36" s="213"/>
      <c r="AS36" s="213"/>
      <c r="AT36" s="213"/>
      <c r="AU36" s="214">
        <f t="shared" si="27"/>
        <v>0</v>
      </c>
      <c r="AV36" s="213"/>
      <c r="AW36" s="213">
        <f t="shared" si="39"/>
        <v>0</v>
      </c>
      <c r="AX36" s="213"/>
      <c r="AY36" s="214">
        <f t="shared" si="6"/>
        <v>0</v>
      </c>
      <c r="AZ36" s="214">
        <f t="shared" si="7"/>
        <v>0</v>
      </c>
      <c r="BA36" s="213"/>
      <c r="BB36" s="213"/>
      <c r="BC36" s="213"/>
      <c r="BD36" s="213"/>
      <c r="BE36" s="213"/>
      <c r="BF36" s="214">
        <f t="shared" si="28"/>
        <v>0</v>
      </c>
      <c r="BG36" s="213"/>
      <c r="BH36" s="213">
        <f t="shared" si="40"/>
        <v>0</v>
      </c>
      <c r="BI36" s="213"/>
      <c r="BJ36" s="214">
        <f t="shared" si="8"/>
        <v>0</v>
      </c>
      <c r="BK36" s="214">
        <f t="shared" si="9"/>
        <v>0</v>
      </c>
      <c r="BL36" s="213"/>
      <c r="BM36" s="213"/>
      <c r="BN36" s="213"/>
      <c r="BO36" s="213"/>
      <c r="BP36" s="213"/>
      <c r="BQ36" s="214">
        <f t="shared" si="29"/>
        <v>0</v>
      </c>
      <c r="BR36" s="213"/>
      <c r="BS36" s="213">
        <f t="shared" si="41"/>
        <v>0</v>
      </c>
      <c r="BT36" s="213"/>
      <c r="BU36" s="214">
        <f t="shared" si="10"/>
        <v>0</v>
      </c>
      <c r="BV36" s="214">
        <f t="shared" si="11"/>
        <v>0</v>
      </c>
      <c r="BW36" s="213"/>
      <c r="BX36" s="213"/>
      <c r="BY36" s="213"/>
      <c r="BZ36" s="213"/>
      <c r="CA36" s="213"/>
      <c r="CB36" s="214">
        <f t="shared" si="30"/>
        <v>0</v>
      </c>
      <c r="CC36" s="213"/>
      <c r="CD36" s="213">
        <f t="shared" si="42"/>
        <v>0</v>
      </c>
      <c r="CE36" s="213"/>
      <c r="CF36" s="214">
        <f t="shared" si="12"/>
        <v>0</v>
      </c>
      <c r="CG36" s="214">
        <f t="shared" si="13"/>
        <v>0</v>
      </c>
      <c r="CH36" s="213"/>
      <c r="CI36" s="213"/>
      <c r="CJ36" s="213"/>
      <c r="CK36" s="213"/>
      <c r="CL36" s="213"/>
      <c r="CM36" s="214">
        <f t="shared" si="31"/>
        <v>0</v>
      </c>
      <c r="CN36" s="213"/>
      <c r="CO36" s="213">
        <f t="shared" si="43"/>
        <v>0</v>
      </c>
      <c r="CP36" s="213"/>
      <c r="CQ36" s="214">
        <f t="shared" si="14"/>
        <v>0</v>
      </c>
      <c r="CR36" s="214">
        <f t="shared" si="15"/>
        <v>0</v>
      </c>
      <c r="CS36" s="213"/>
      <c r="CT36" s="213"/>
      <c r="CU36" s="213"/>
      <c r="CV36" s="213"/>
      <c r="CW36" s="213"/>
      <c r="CX36" s="214">
        <f t="shared" si="32"/>
        <v>0</v>
      </c>
      <c r="CY36" s="213"/>
      <c r="CZ36" s="213">
        <f t="shared" si="44"/>
        <v>0</v>
      </c>
      <c r="DA36" s="213"/>
      <c r="DB36" s="214">
        <f t="shared" si="16"/>
        <v>0</v>
      </c>
      <c r="DC36" s="214">
        <f t="shared" si="17"/>
        <v>0</v>
      </c>
      <c r="DD36" s="213"/>
      <c r="DE36" s="213"/>
      <c r="DF36" s="213"/>
      <c r="DG36" s="213"/>
      <c r="DH36" s="213"/>
      <c r="DI36" s="214">
        <f t="shared" si="33"/>
        <v>0</v>
      </c>
      <c r="DJ36" s="213"/>
      <c r="DK36" s="213">
        <f t="shared" si="45"/>
        <v>0</v>
      </c>
      <c r="DL36" s="213"/>
      <c r="DM36" s="214">
        <f t="shared" si="18"/>
        <v>0</v>
      </c>
      <c r="DN36" s="214">
        <f t="shared" si="19"/>
        <v>0</v>
      </c>
      <c r="DO36" s="213"/>
      <c r="DP36" s="213"/>
      <c r="DQ36" s="213"/>
      <c r="DR36" s="213"/>
      <c r="DS36" s="213"/>
      <c r="DT36" s="214">
        <f t="shared" si="34"/>
        <v>0</v>
      </c>
      <c r="DU36" s="213"/>
      <c r="DV36" s="213">
        <f t="shared" si="46"/>
        <v>0</v>
      </c>
      <c r="DW36" s="213"/>
      <c r="DX36" s="214">
        <f t="shared" si="20"/>
        <v>0</v>
      </c>
      <c r="DY36" s="214">
        <f t="shared" si="21"/>
        <v>0</v>
      </c>
      <c r="DZ36" s="213"/>
      <c r="EA36" s="213"/>
      <c r="EB36" s="213"/>
      <c r="EC36" s="213"/>
      <c r="ED36" s="213"/>
      <c r="EE36" s="214">
        <f t="shared" si="35"/>
        <v>0</v>
      </c>
      <c r="EF36" s="213"/>
      <c r="EG36" s="213">
        <f t="shared" si="47"/>
        <v>0</v>
      </c>
      <c r="EH36" s="213"/>
      <c r="EI36" s="214">
        <f t="shared" si="22"/>
        <v>0</v>
      </c>
      <c r="EJ36" s="214">
        <f t="shared" si="23"/>
        <v>0</v>
      </c>
    </row>
    <row r="37" spans="1:140" s="206" customFormat="1" ht="30" hidden="1" customHeight="1">
      <c r="A37" s="207">
        <v>35</v>
      </c>
      <c r="B37" s="238"/>
      <c r="C37" s="239"/>
      <c r="D37" s="208"/>
      <c r="E37" s="208"/>
      <c r="F37" s="216"/>
      <c r="G37" s="240"/>
      <c r="H37" s="241"/>
      <c r="I37" s="242"/>
      <c r="J37" s="242"/>
      <c r="K37" s="242"/>
      <c r="L37" s="242"/>
      <c r="M37" s="242"/>
      <c r="N37" s="214">
        <f t="shared" si="24"/>
        <v>0</v>
      </c>
      <c r="O37" s="242"/>
      <c r="P37" s="213">
        <f t="shared" si="36"/>
        <v>0</v>
      </c>
      <c r="Q37" s="242"/>
      <c r="R37" s="243">
        <f t="shared" si="0"/>
        <v>0</v>
      </c>
      <c r="S37" s="243">
        <f t="shared" si="1"/>
        <v>0</v>
      </c>
      <c r="T37" s="242"/>
      <c r="U37" s="242"/>
      <c r="V37" s="242"/>
      <c r="W37" s="242"/>
      <c r="X37" s="242"/>
      <c r="Y37" s="214">
        <f t="shared" si="25"/>
        <v>0</v>
      </c>
      <c r="Z37" s="242"/>
      <c r="AA37" s="213">
        <f t="shared" si="37"/>
        <v>0</v>
      </c>
      <c r="AB37" s="242"/>
      <c r="AC37" s="243">
        <f t="shared" si="2"/>
        <v>0</v>
      </c>
      <c r="AD37" s="243">
        <f t="shared" si="3"/>
        <v>0</v>
      </c>
      <c r="AE37" s="242"/>
      <c r="AF37" s="242"/>
      <c r="AG37" s="242"/>
      <c r="AH37" s="242"/>
      <c r="AI37" s="242"/>
      <c r="AJ37" s="214">
        <f t="shared" si="26"/>
        <v>0</v>
      </c>
      <c r="AK37" s="242"/>
      <c r="AL37" s="213">
        <f t="shared" si="38"/>
        <v>0</v>
      </c>
      <c r="AM37" s="242"/>
      <c r="AN37" s="243">
        <f t="shared" si="4"/>
        <v>0</v>
      </c>
      <c r="AO37" s="243">
        <f t="shared" si="5"/>
        <v>0</v>
      </c>
      <c r="AP37" s="242"/>
      <c r="AQ37" s="242"/>
      <c r="AR37" s="242"/>
      <c r="AS37" s="242"/>
      <c r="AT37" s="242"/>
      <c r="AU37" s="214">
        <f t="shared" si="27"/>
        <v>0</v>
      </c>
      <c r="AV37" s="242"/>
      <c r="AW37" s="213">
        <f t="shared" si="39"/>
        <v>0</v>
      </c>
      <c r="AX37" s="242"/>
      <c r="AY37" s="243">
        <f t="shared" si="6"/>
        <v>0</v>
      </c>
      <c r="AZ37" s="243">
        <f t="shared" si="7"/>
        <v>0</v>
      </c>
      <c r="BA37" s="242"/>
      <c r="BB37" s="242"/>
      <c r="BC37" s="242"/>
      <c r="BD37" s="242"/>
      <c r="BE37" s="242"/>
      <c r="BF37" s="214">
        <f t="shared" si="28"/>
        <v>0</v>
      </c>
      <c r="BG37" s="242"/>
      <c r="BH37" s="213">
        <f t="shared" si="40"/>
        <v>0</v>
      </c>
      <c r="BI37" s="242"/>
      <c r="BJ37" s="243">
        <f t="shared" si="8"/>
        <v>0</v>
      </c>
      <c r="BK37" s="243">
        <f t="shared" si="9"/>
        <v>0</v>
      </c>
      <c r="BL37" s="242"/>
      <c r="BM37" s="242"/>
      <c r="BN37" s="242"/>
      <c r="BO37" s="242"/>
      <c r="BP37" s="242"/>
      <c r="BQ37" s="214">
        <f t="shared" si="29"/>
        <v>0</v>
      </c>
      <c r="BR37" s="242"/>
      <c r="BS37" s="213">
        <f t="shared" si="41"/>
        <v>0</v>
      </c>
      <c r="BT37" s="242"/>
      <c r="BU37" s="243">
        <f t="shared" si="10"/>
        <v>0</v>
      </c>
      <c r="BV37" s="243">
        <f t="shared" si="11"/>
        <v>0</v>
      </c>
      <c r="BW37" s="242"/>
      <c r="BX37" s="242"/>
      <c r="BY37" s="242"/>
      <c r="BZ37" s="242"/>
      <c r="CA37" s="242"/>
      <c r="CB37" s="214">
        <f t="shared" si="30"/>
        <v>0</v>
      </c>
      <c r="CC37" s="242"/>
      <c r="CD37" s="213">
        <f t="shared" si="42"/>
        <v>0</v>
      </c>
      <c r="CE37" s="242"/>
      <c r="CF37" s="243">
        <f t="shared" si="12"/>
        <v>0</v>
      </c>
      <c r="CG37" s="243">
        <f t="shared" si="13"/>
        <v>0</v>
      </c>
      <c r="CH37" s="242"/>
      <c r="CI37" s="242"/>
      <c r="CJ37" s="242"/>
      <c r="CK37" s="242"/>
      <c r="CL37" s="242"/>
      <c r="CM37" s="214">
        <f t="shared" si="31"/>
        <v>0</v>
      </c>
      <c r="CN37" s="242"/>
      <c r="CO37" s="213">
        <f t="shared" si="43"/>
        <v>0</v>
      </c>
      <c r="CP37" s="242"/>
      <c r="CQ37" s="243">
        <f t="shared" si="14"/>
        <v>0</v>
      </c>
      <c r="CR37" s="243">
        <f t="shared" si="15"/>
        <v>0</v>
      </c>
      <c r="CS37" s="242"/>
      <c r="CT37" s="242"/>
      <c r="CU37" s="242"/>
      <c r="CV37" s="242"/>
      <c r="CW37" s="242"/>
      <c r="CX37" s="214">
        <f t="shared" si="32"/>
        <v>0</v>
      </c>
      <c r="CY37" s="242"/>
      <c r="CZ37" s="213">
        <f t="shared" si="44"/>
        <v>0</v>
      </c>
      <c r="DA37" s="242"/>
      <c r="DB37" s="243">
        <f t="shared" si="16"/>
        <v>0</v>
      </c>
      <c r="DC37" s="243">
        <f t="shared" si="17"/>
        <v>0</v>
      </c>
      <c r="DD37" s="242"/>
      <c r="DE37" s="242"/>
      <c r="DF37" s="242"/>
      <c r="DG37" s="242"/>
      <c r="DH37" s="242"/>
      <c r="DI37" s="214">
        <f t="shared" si="33"/>
        <v>0</v>
      </c>
      <c r="DJ37" s="242"/>
      <c r="DK37" s="213">
        <f t="shared" si="45"/>
        <v>0</v>
      </c>
      <c r="DL37" s="242"/>
      <c r="DM37" s="243">
        <f t="shared" si="18"/>
        <v>0</v>
      </c>
      <c r="DN37" s="243">
        <f t="shared" si="19"/>
        <v>0</v>
      </c>
      <c r="DO37" s="242"/>
      <c r="DP37" s="242"/>
      <c r="DQ37" s="242"/>
      <c r="DR37" s="242"/>
      <c r="DS37" s="242"/>
      <c r="DT37" s="214">
        <f t="shared" si="34"/>
        <v>0</v>
      </c>
      <c r="DU37" s="242"/>
      <c r="DV37" s="213">
        <f t="shared" si="46"/>
        <v>0</v>
      </c>
      <c r="DW37" s="242"/>
      <c r="DX37" s="243">
        <f t="shared" si="20"/>
        <v>0</v>
      </c>
      <c r="DY37" s="243">
        <f t="shared" si="21"/>
        <v>0</v>
      </c>
      <c r="DZ37" s="242"/>
      <c r="EA37" s="242"/>
      <c r="EB37" s="242"/>
      <c r="EC37" s="242"/>
      <c r="ED37" s="242"/>
      <c r="EE37" s="214">
        <f t="shared" si="35"/>
        <v>0</v>
      </c>
      <c r="EF37" s="242"/>
      <c r="EG37" s="213">
        <f t="shared" si="47"/>
        <v>0</v>
      </c>
      <c r="EH37" s="242"/>
      <c r="EI37" s="243">
        <f t="shared" si="22"/>
        <v>0</v>
      </c>
      <c r="EJ37" s="243">
        <f t="shared" si="23"/>
        <v>0</v>
      </c>
    </row>
    <row r="38" spans="1:140" s="206" customFormat="1" ht="30" hidden="1" customHeight="1">
      <c r="A38" s="207">
        <v>36</v>
      </c>
      <c r="B38" s="238"/>
      <c r="C38" s="239"/>
      <c r="D38" s="208"/>
      <c r="E38" s="208"/>
      <c r="F38" s="216"/>
      <c r="G38" s="240"/>
      <c r="H38" s="241"/>
      <c r="I38" s="242"/>
      <c r="J38" s="242"/>
      <c r="K38" s="242"/>
      <c r="L38" s="242"/>
      <c r="M38" s="242"/>
      <c r="N38" s="214">
        <f t="shared" si="24"/>
        <v>0</v>
      </c>
      <c r="O38" s="242"/>
      <c r="P38" s="213">
        <f t="shared" si="36"/>
        <v>0</v>
      </c>
      <c r="Q38" s="242"/>
      <c r="R38" s="243">
        <f t="shared" si="0"/>
        <v>0</v>
      </c>
      <c r="S38" s="243">
        <f t="shared" si="1"/>
        <v>0</v>
      </c>
      <c r="T38" s="242"/>
      <c r="U38" s="242"/>
      <c r="V38" s="242"/>
      <c r="W38" s="242"/>
      <c r="X38" s="242"/>
      <c r="Y38" s="214">
        <f t="shared" si="25"/>
        <v>0</v>
      </c>
      <c r="Z38" s="242"/>
      <c r="AA38" s="213">
        <f t="shared" si="37"/>
        <v>0</v>
      </c>
      <c r="AB38" s="242"/>
      <c r="AC38" s="243">
        <f t="shared" si="2"/>
        <v>0</v>
      </c>
      <c r="AD38" s="243">
        <f t="shared" si="3"/>
        <v>0</v>
      </c>
      <c r="AE38" s="242"/>
      <c r="AF38" s="242"/>
      <c r="AG38" s="242"/>
      <c r="AH38" s="242"/>
      <c r="AI38" s="242"/>
      <c r="AJ38" s="214">
        <f t="shared" si="26"/>
        <v>0</v>
      </c>
      <c r="AK38" s="242"/>
      <c r="AL38" s="213">
        <f t="shared" si="38"/>
        <v>0</v>
      </c>
      <c r="AM38" s="242"/>
      <c r="AN38" s="243">
        <f t="shared" si="4"/>
        <v>0</v>
      </c>
      <c r="AO38" s="243">
        <f t="shared" si="5"/>
        <v>0</v>
      </c>
      <c r="AP38" s="242"/>
      <c r="AQ38" s="242"/>
      <c r="AR38" s="242"/>
      <c r="AS38" s="242"/>
      <c r="AT38" s="242"/>
      <c r="AU38" s="214">
        <f t="shared" si="27"/>
        <v>0</v>
      </c>
      <c r="AV38" s="242"/>
      <c r="AW38" s="213">
        <f t="shared" si="39"/>
        <v>0</v>
      </c>
      <c r="AX38" s="242"/>
      <c r="AY38" s="243">
        <f t="shared" si="6"/>
        <v>0</v>
      </c>
      <c r="AZ38" s="243">
        <f t="shared" si="7"/>
        <v>0</v>
      </c>
      <c r="BA38" s="242"/>
      <c r="BB38" s="242"/>
      <c r="BC38" s="242"/>
      <c r="BD38" s="242"/>
      <c r="BE38" s="242"/>
      <c r="BF38" s="214">
        <f t="shared" si="28"/>
        <v>0</v>
      </c>
      <c r="BG38" s="242"/>
      <c r="BH38" s="213">
        <f t="shared" si="40"/>
        <v>0</v>
      </c>
      <c r="BI38" s="242"/>
      <c r="BJ38" s="243">
        <f t="shared" si="8"/>
        <v>0</v>
      </c>
      <c r="BK38" s="243">
        <f t="shared" si="9"/>
        <v>0</v>
      </c>
      <c r="BL38" s="242"/>
      <c r="BM38" s="242"/>
      <c r="BN38" s="242"/>
      <c r="BO38" s="242"/>
      <c r="BP38" s="242"/>
      <c r="BQ38" s="214">
        <f t="shared" si="29"/>
        <v>0</v>
      </c>
      <c r="BR38" s="242"/>
      <c r="BS38" s="213">
        <f t="shared" si="41"/>
        <v>0</v>
      </c>
      <c r="BT38" s="242"/>
      <c r="BU38" s="243">
        <f t="shared" si="10"/>
        <v>0</v>
      </c>
      <c r="BV38" s="243">
        <f t="shared" si="11"/>
        <v>0</v>
      </c>
      <c r="BW38" s="242"/>
      <c r="BX38" s="242"/>
      <c r="BY38" s="242"/>
      <c r="BZ38" s="242"/>
      <c r="CA38" s="242"/>
      <c r="CB38" s="214">
        <f t="shared" si="30"/>
        <v>0</v>
      </c>
      <c r="CC38" s="242"/>
      <c r="CD38" s="213">
        <f t="shared" si="42"/>
        <v>0</v>
      </c>
      <c r="CE38" s="242"/>
      <c r="CF38" s="243">
        <f t="shared" si="12"/>
        <v>0</v>
      </c>
      <c r="CG38" s="243">
        <f t="shared" si="13"/>
        <v>0</v>
      </c>
      <c r="CH38" s="242"/>
      <c r="CI38" s="242"/>
      <c r="CJ38" s="242"/>
      <c r="CK38" s="242"/>
      <c r="CL38" s="242"/>
      <c r="CM38" s="214">
        <f t="shared" si="31"/>
        <v>0</v>
      </c>
      <c r="CN38" s="242"/>
      <c r="CO38" s="213">
        <f t="shared" si="43"/>
        <v>0</v>
      </c>
      <c r="CP38" s="242"/>
      <c r="CQ38" s="243">
        <f t="shared" si="14"/>
        <v>0</v>
      </c>
      <c r="CR38" s="243">
        <f t="shared" si="15"/>
        <v>0</v>
      </c>
      <c r="CS38" s="242"/>
      <c r="CT38" s="242"/>
      <c r="CU38" s="242"/>
      <c r="CV38" s="242"/>
      <c r="CW38" s="242"/>
      <c r="CX38" s="214">
        <f t="shared" si="32"/>
        <v>0</v>
      </c>
      <c r="CY38" s="242"/>
      <c r="CZ38" s="213">
        <f t="shared" si="44"/>
        <v>0</v>
      </c>
      <c r="DA38" s="242"/>
      <c r="DB38" s="243">
        <f t="shared" si="16"/>
        <v>0</v>
      </c>
      <c r="DC38" s="243">
        <f t="shared" si="17"/>
        <v>0</v>
      </c>
      <c r="DD38" s="242"/>
      <c r="DE38" s="242"/>
      <c r="DF38" s="242"/>
      <c r="DG38" s="242"/>
      <c r="DH38" s="242"/>
      <c r="DI38" s="214">
        <f t="shared" si="33"/>
        <v>0</v>
      </c>
      <c r="DJ38" s="242"/>
      <c r="DK38" s="213">
        <f t="shared" si="45"/>
        <v>0</v>
      </c>
      <c r="DL38" s="242"/>
      <c r="DM38" s="243">
        <f t="shared" si="18"/>
        <v>0</v>
      </c>
      <c r="DN38" s="243">
        <f t="shared" si="19"/>
        <v>0</v>
      </c>
      <c r="DO38" s="242"/>
      <c r="DP38" s="242"/>
      <c r="DQ38" s="242"/>
      <c r="DR38" s="242"/>
      <c r="DS38" s="242"/>
      <c r="DT38" s="214">
        <f t="shared" si="34"/>
        <v>0</v>
      </c>
      <c r="DU38" s="242"/>
      <c r="DV38" s="213">
        <f t="shared" si="46"/>
        <v>0</v>
      </c>
      <c r="DW38" s="242"/>
      <c r="DX38" s="243">
        <f t="shared" si="20"/>
        <v>0</v>
      </c>
      <c r="DY38" s="243">
        <f t="shared" si="21"/>
        <v>0</v>
      </c>
      <c r="DZ38" s="242"/>
      <c r="EA38" s="242"/>
      <c r="EB38" s="242"/>
      <c r="EC38" s="242"/>
      <c r="ED38" s="242"/>
      <c r="EE38" s="214">
        <f t="shared" si="35"/>
        <v>0</v>
      </c>
      <c r="EF38" s="242"/>
      <c r="EG38" s="213">
        <f t="shared" si="47"/>
        <v>0</v>
      </c>
      <c r="EH38" s="242"/>
      <c r="EI38" s="243">
        <f t="shared" si="22"/>
        <v>0</v>
      </c>
      <c r="EJ38" s="243">
        <f t="shared" si="23"/>
        <v>0</v>
      </c>
    </row>
    <row r="39" spans="1:140" s="206" customFormat="1" ht="30" hidden="1" customHeight="1">
      <c r="A39" s="207">
        <v>37</v>
      </c>
      <c r="B39" s="238"/>
      <c r="C39" s="239"/>
      <c r="D39" s="208"/>
      <c r="E39" s="208"/>
      <c r="F39" s="216"/>
      <c r="G39" s="240"/>
      <c r="H39" s="241"/>
      <c r="I39" s="242"/>
      <c r="J39" s="242"/>
      <c r="K39" s="242"/>
      <c r="L39" s="242"/>
      <c r="M39" s="242"/>
      <c r="N39" s="214">
        <f t="shared" si="24"/>
        <v>0</v>
      </c>
      <c r="O39" s="242"/>
      <c r="P39" s="213">
        <f t="shared" si="36"/>
        <v>0</v>
      </c>
      <c r="Q39" s="242"/>
      <c r="R39" s="243">
        <f t="shared" si="0"/>
        <v>0</v>
      </c>
      <c r="S39" s="243">
        <f t="shared" si="1"/>
        <v>0</v>
      </c>
      <c r="T39" s="242"/>
      <c r="U39" s="242"/>
      <c r="V39" s="242"/>
      <c r="W39" s="242"/>
      <c r="X39" s="242"/>
      <c r="Y39" s="214">
        <f t="shared" si="25"/>
        <v>0</v>
      </c>
      <c r="Z39" s="242"/>
      <c r="AA39" s="213">
        <f t="shared" si="37"/>
        <v>0</v>
      </c>
      <c r="AB39" s="242"/>
      <c r="AC39" s="243">
        <f t="shared" si="2"/>
        <v>0</v>
      </c>
      <c r="AD39" s="243">
        <f t="shared" si="3"/>
        <v>0</v>
      </c>
      <c r="AE39" s="242"/>
      <c r="AF39" s="242"/>
      <c r="AG39" s="242"/>
      <c r="AH39" s="242"/>
      <c r="AI39" s="242"/>
      <c r="AJ39" s="214">
        <f t="shared" si="26"/>
        <v>0</v>
      </c>
      <c r="AK39" s="242"/>
      <c r="AL39" s="213">
        <f t="shared" si="38"/>
        <v>0</v>
      </c>
      <c r="AM39" s="242"/>
      <c r="AN39" s="243">
        <f t="shared" si="4"/>
        <v>0</v>
      </c>
      <c r="AO39" s="243">
        <f t="shared" si="5"/>
        <v>0</v>
      </c>
      <c r="AP39" s="242"/>
      <c r="AQ39" s="242"/>
      <c r="AR39" s="242"/>
      <c r="AS39" s="242"/>
      <c r="AT39" s="242"/>
      <c r="AU39" s="214">
        <f t="shared" si="27"/>
        <v>0</v>
      </c>
      <c r="AV39" s="242"/>
      <c r="AW39" s="213">
        <f t="shared" si="39"/>
        <v>0</v>
      </c>
      <c r="AX39" s="242"/>
      <c r="AY39" s="243">
        <f t="shared" si="6"/>
        <v>0</v>
      </c>
      <c r="AZ39" s="243">
        <f t="shared" si="7"/>
        <v>0</v>
      </c>
      <c r="BA39" s="242"/>
      <c r="BB39" s="242"/>
      <c r="BC39" s="242"/>
      <c r="BD39" s="242"/>
      <c r="BE39" s="242"/>
      <c r="BF39" s="214">
        <f t="shared" si="28"/>
        <v>0</v>
      </c>
      <c r="BG39" s="242"/>
      <c r="BH39" s="213">
        <f t="shared" si="40"/>
        <v>0</v>
      </c>
      <c r="BI39" s="242"/>
      <c r="BJ39" s="243">
        <f t="shared" si="8"/>
        <v>0</v>
      </c>
      <c r="BK39" s="243">
        <f t="shared" si="9"/>
        <v>0</v>
      </c>
      <c r="BL39" s="242"/>
      <c r="BM39" s="242"/>
      <c r="BN39" s="242"/>
      <c r="BO39" s="242"/>
      <c r="BP39" s="242"/>
      <c r="BQ39" s="214">
        <f t="shared" si="29"/>
        <v>0</v>
      </c>
      <c r="BR39" s="242"/>
      <c r="BS39" s="213">
        <f t="shared" si="41"/>
        <v>0</v>
      </c>
      <c r="BT39" s="242"/>
      <c r="BU39" s="243">
        <f t="shared" si="10"/>
        <v>0</v>
      </c>
      <c r="BV39" s="243">
        <f t="shared" si="11"/>
        <v>0</v>
      </c>
      <c r="BW39" s="242"/>
      <c r="BX39" s="242"/>
      <c r="BY39" s="242"/>
      <c r="BZ39" s="242"/>
      <c r="CA39" s="242"/>
      <c r="CB39" s="214">
        <f t="shared" si="30"/>
        <v>0</v>
      </c>
      <c r="CC39" s="242"/>
      <c r="CD39" s="213">
        <f t="shared" si="42"/>
        <v>0</v>
      </c>
      <c r="CE39" s="242"/>
      <c r="CF39" s="243">
        <f t="shared" si="12"/>
        <v>0</v>
      </c>
      <c r="CG39" s="243">
        <f t="shared" si="13"/>
        <v>0</v>
      </c>
      <c r="CH39" s="242"/>
      <c r="CI39" s="242"/>
      <c r="CJ39" s="242"/>
      <c r="CK39" s="242"/>
      <c r="CL39" s="242"/>
      <c r="CM39" s="214">
        <f t="shared" si="31"/>
        <v>0</v>
      </c>
      <c r="CN39" s="242"/>
      <c r="CO39" s="213">
        <f t="shared" si="43"/>
        <v>0</v>
      </c>
      <c r="CP39" s="242"/>
      <c r="CQ39" s="243">
        <f t="shared" si="14"/>
        <v>0</v>
      </c>
      <c r="CR39" s="243">
        <f t="shared" si="15"/>
        <v>0</v>
      </c>
      <c r="CS39" s="242"/>
      <c r="CT39" s="242"/>
      <c r="CU39" s="242"/>
      <c r="CV39" s="242"/>
      <c r="CW39" s="242"/>
      <c r="CX39" s="214">
        <f t="shared" si="32"/>
        <v>0</v>
      </c>
      <c r="CY39" s="242"/>
      <c r="CZ39" s="213">
        <f t="shared" si="44"/>
        <v>0</v>
      </c>
      <c r="DA39" s="242"/>
      <c r="DB39" s="243">
        <f t="shared" si="16"/>
        <v>0</v>
      </c>
      <c r="DC39" s="243">
        <f t="shared" si="17"/>
        <v>0</v>
      </c>
      <c r="DD39" s="242"/>
      <c r="DE39" s="242"/>
      <c r="DF39" s="242"/>
      <c r="DG39" s="242"/>
      <c r="DH39" s="242"/>
      <c r="DI39" s="214">
        <f t="shared" si="33"/>
        <v>0</v>
      </c>
      <c r="DJ39" s="242"/>
      <c r="DK39" s="213">
        <f t="shared" si="45"/>
        <v>0</v>
      </c>
      <c r="DL39" s="242"/>
      <c r="DM39" s="243">
        <f t="shared" si="18"/>
        <v>0</v>
      </c>
      <c r="DN39" s="243">
        <f t="shared" si="19"/>
        <v>0</v>
      </c>
      <c r="DO39" s="242"/>
      <c r="DP39" s="242"/>
      <c r="DQ39" s="242"/>
      <c r="DR39" s="242"/>
      <c r="DS39" s="242"/>
      <c r="DT39" s="214">
        <f t="shared" si="34"/>
        <v>0</v>
      </c>
      <c r="DU39" s="242"/>
      <c r="DV39" s="213">
        <f t="shared" si="46"/>
        <v>0</v>
      </c>
      <c r="DW39" s="242"/>
      <c r="DX39" s="243">
        <f t="shared" si="20"/>
        <v>0</v>
      </c>
      <c r="DY39" s="243">
        <f t="shared" si="21"/>
        <v>0</v>
      </c>
      <c r="DZ39" s="242"/>
      <c r="EA39" s="242"/>
      <c r="EB39" s="242"/>
      <c r="EC39" s="242"/>
      <c r="ED39" s="242"/>
      <c r="EE39" s="214">
        <f t="shared" si="35"/>
        <v>0</v>
      </c>
      <c r="EF39" s="242"/>
      <c r="EG39" s="213">
        <f t="shared" si="47"/>
        <v>0</v>
      </c>
      <c r="EH39" s="242"/>
      <c r="EI39" s="243">
        <f t="shared" si="22"/>
        <v>0</v>
      </c>
      <c r="EJ39" s="243">
        <f t="shared" si="23"/>
        <v>0</v>
      </c>
    </row>
    <row r="40" spans="1:140" s="206" customFormat="1" ht="30" hidden="1" customHeight="1">
      <c r="A40" s="207">
        <v>38</v>
      </c>
      <c r="B40" s="238"/>
      <c r="C40" s="239"/>
      <c r="D40" s="208"/>
      <c r="E40" s="208"/>
      <c r="F40" s="216"/>
      <c r="G40" s="240"/>
      <c r="H40" s="241"/>
      <c r="I40" s="242"/>
      <c r="J40" s="242"/>
      <c r="K40" s="242"/>
      <c r="L40" s="242"/>
      <c r="M40" s="242"/>
      <c r="N40" s="214">
        <f t="shared" si="24"/>
        <v>0</v>
      </c>
      <c r="O40" s="242"/>
      <c r="P40" s="213">
        <f t="shared" si="36"/>
        <v>0</v>
      </c>
      <c r="Q40" s="242"/>
      <c r="R40" s="243">
        <f t="shared" si="0"/>
        <v>0</v>
      </c>
      <c r="S40" s="243">
        <f t="shared" si="1"/>
        <v>0</v>
      </c>
      <c r="T40" s="242"/>
      <c r="U40" s="242"/>
      <c r="V40" s="242"/>
      <c r="W40" s="242"/>
      <c r="X40" s="242"/>
      <c r="Y40" s="214">
        <f t="shared" si="25"/>
        <v>0</v>
      </c>
      <c r="Z40" s="242"/>
      <c r="AA40" s="213">
        <f t="shared" si="37"/>
        <v>0</v>
      </c>
      <c r="AB40" s="242"/>
      <c r="AC40" s="243">
        <f t="shared" si="2"/>
        <v>0</v>
      </c>
      <c r="AD40" s="243">
        <f t="shared" si="3"/>
        <v>0</v>
      </c>
      <c r="AE40" s="242"/>
      <c r="AF40" s="242"/>
      <c r="AG40" s="242"/>
      <c r="AH40" s="242"/>
      <c r="AI40" s="242"/>
      <c r="AJ40" s="214">
        <f t="shared" si="26"/>
        <v>0</v>
      </c>
      <c r="AK40" s="242"/>
      <c r="AL40" s="213">
        <f t="shared" si="38"/>
        <v>0</v>
      </c>
      <c r="AM40" s="242"/>
      <c r="AN40" s="243">
        <f t="shared" si="4"/>
        <v>0</v>
      </c>
      <c r="AO40" s="243">
        <f t="shared" si="5"/>
        <v>0</v>
      </c>
      <c r="AP40" s="242"/>
      <c r="AQ40" s="242"/>
      <c r="AR40" s="242"/>
      <c r="AS40" s="242"/>
      <c r="AT40" s="242"/>
      <c r="AU40" s="214">
        <f t="shared" si="27"/>
        <v>0</v>
      </c>
      <c r="AV40" s="242"/>
      <c r="AW40" s="213">
        <f t="shared" si="39"/>
        <v>0</v>
      </c>
      <c r="AX40" s="242"/>
      <c r="AY40" s="243">
        <f t="shared" si="6"/>
        <v>0</v>
      </c>
      <c r="AZ40" s="243">
        <f t="shared" si="7"/>
        <v>0</v>
      </c>
      <c r="BA40" s="242"/>
      <c r="BB40" s="242"/>
      <c r="BC40" s="242"/>
      <c r="BD40" s="242"/>
      <c r="BE40" s="242"/>
      <c r="BF40" s="214">
        <f t="shared" si="28"/>
        <v>0</v>
      </c>
      <c r="BG40" s="242"/>
      <c r="BH40" s="213">
        <f t="shared" si="40"/>
        <v>0</v>
      </c>
      <c r="BI40" s="242"/>
      <c r="BJ40" s="243">
        <f t="shared" si="8"/>
        <v>0</v>
      </c>
      <c r="BK40" s="243">
        <f t="shared" si="9"/>
        <v>0</v>
      </c>
      <c r="BL40" s="242"/>
      <c r="BM40" s="242"/>
      <c r="BN40" s="242"/>
      <c r="BO40" s="242"/>
      <c r="BP40" s="242"/>
      <c r="BQ40" s="214">
        <f t="shared" si="29"/>
        <v>0</v>
      </c>
      <c r="BR40" s="242"/>
      <c r="BS40" s="213">
        <f t="shared" si="41"/>
        <v>0</v>
      </c>
      <c r="BT40" s="242"/>
      <c r="BU40" s="243">
        <f t="shared" si="10"/>
        <v>0</v>
      </c>
      <c r="BV40" s="243">
        <f t="shared" si="11"/>
        <v>0</v>
      </c>
      <c r="BW40" s="242"/>
      <c r="BX40" s="242"/>
      <c r="BY40" s="242"/>
      <c r="BZ40" s="242"/>
      <c r="CA40" s="242"/>
      <c r="CB40" s="214">
        <f t="shared" si="30"/>
        <v>0</v>
      </c>
      <c r="CC40" s="242"/>
      <c r="CD40" s="213">
        <f t="shared" si="42"/>
        <v>0</v>
      </c>
      <c r="CE40" s="242"/>
      <c r="CF40" s="243">
        <f t="shared" si="12"/>
        <v>0</v>
      </c>
      <c r="CG40" s="243">
        <f t="shared" si="13"/>
        <v>0</v>
      </c>
      <c r="CH40" s="242"/>
      <c r="CI40" s="242"/>
      <c r="CJ40" s="242"/>
      <c r="CK40" s="242"/>
      <c r="CL40" s="242"/>
      <c r="CM40" s="214">
        <f t="shared" si="31"/>
        <v>0</v>
      </c>
      <c r="CN40" s="242"/>
      <c r="CO40" s="213">
        <f t="shared" si="43"/>
        <v>0</v>
      </c>
      <c r="CP40" s="242"/>
      <c r="CQ40" s="243">
        <f t="shared" si="14"/>
        <v>0</v>
      </c>
      <c r="CR40" s="243">
        <f t="shared" si="15"/>
        <v>0</v>
      </c>
      <c r="CS40" s="242"/>
      <c r="CT40" s="242"/>
      <c r="CU40" s="242"/>
      <c r="CV40" s="242"/>
      <c r="CW40" s="242"/>
      <c r="CX40" s="214">
        <f t="shared" si="32"/>
        <v>0</v>
      </c>
      <c r="CY40" s="242"/>
      <c r="CZ40" s="213">
        <f t="shared" si="44"/>
        <v>0</v>
      </c>
      <c r="DA40" s="242"/>
      <c r="DB40" s="243">
        <f t="shared" si="16"/>
        <v>0</v>
      </c>
      <c r="DC40" s="243">
        <f t="shared" si="17"/>
        <v>0</v>
      </c>
      <c r="DD40" s="242"/>
      <c r="DE40" s="242"/>
      <c r="DF40" s="242"/>
      <c r="DG40" s="242"/>
      <c r="DH40" s="242"/>
      <c r="DI40" s="214">
        <f t="shared" si="33"/>
        <v>0</v>
      </c>
      <c r="DJ40" s="242"/>
      <c r="DK40" s="213">
        <f t="shared" si="45"/>
        <v>0</v>
      </c>
      <c r="DL40" s="242"/>
      <c r="DM40" s="243">
        <f t="shared" si="18"/>
        <v>0</v>
      </c>
      <c r="DN40" s="243">
        <f t="shared" si="19"/>
        <v>0</v>
      </c>
      <c r="DO40" s="242"/>
      <c r="DP40" s="242"/>
      <c r="DQ40" s="242"/>
      <c r="DR40" s="242"/>
      <c r="DS40" s="242"/>
      <c r="DT40" s="214">
        <f t="shared" si="34"/>
        <v>0</v>
      </c>
      <c r="DU40" s="242"/>
      <c r="DV40" s="213">
        <f t="shared" si="46"/>
        <v>0</v>
      </c>
      <c r="DW40" s="242"/>
      <c r="DX40" s="243">
        <f t="shared" si="20"/>
        <v>0</v>
      </c>
      <c r="DY40" s="243">
        <f t="shared" si="21"/>
        <v>0</v>
      </c>
      <c r="DZ40" s="242"/>
      <c r="EA40" s="242"/>
      <c r="EB40" s="242"/>
      <c r="EC40" s="242"/>
      <c r="ED40" s="242"/>
      <c r="EE40" s="214">
        <f t="shared" si="35"/>
        <v>0</v>
      </c>
      <c r="EF40" s="242"/>
      <c r="EG40" s="213">
        <f t="shared" si="47"/>
        <v>0</v>
      </c>
      <c r="EH40" s="242"/>
      <c r="EI40" s="243">
        <f t="shared" si="22"/>
        <v>0</v>
      </c>
      <c r="EJ40" s="243">
        <f t="shared" si="23"/>
        <v>0</v>
      </c>
    </row>
    <row r="41" spans="1:140" s="206" customFormat="1" ht="30" hidden="1" customHeight="1">
      <c r="A41" s="207">
        <v>39</v>
      </c>
      <c r="B41" s="238"/>
      <c r="C41" s="239"/>
      <c r="D41" s="208"/>
      <c r="E41" s="208"/>
      <c r="F41" s="216"/>
      <c r="G41" s="240"/>
      <c r="H41" s="241"/>
      <c r="I41" s="242"/>
      <c r="J41" s="242"/>
      <c r="K41" s="242"/>
      <c r="L41" s="242"/>
      <c r="M41" s="242"/>
      <c r="N41" s="214">
        <f t="shared" si="24"/>
        <v>0</v>
      </c>
      <c r="O41" s="242"/>
      <c r="P41" s="213">
        <f t="shared" si="36"/>
        <v>0</v>
      </c>
      <c r="Q41" s="242"/>
      <c r="R41" s="243">
        <f t="shared" si="0"/>
        <v>0</v>
      </c>
      <c r="S41" s="243">
        <f t="shared" si="1"/>
        <v>0</v>
      </c>
      <c r="T41" s="242"/>
      <c r="U41" s="242"/>
      <c r="V41" s="242"/>
      <c r="W41" s="242"/>
      <c r="X41" s="242"/>
      <c r="Y41" s="214">
        <f t="shared" si="25"/>
        <v>0</v>
      </c>
      <c r="Z41" s="242"/>
      <c r="AA41" s="213">
        <f t="shared" si="37"/>
        <v>0</v>
      </c>
      <c r="AB41" s="242"/>
      <c r="AC41" s="243">
        <f t="shared" si="2"/>
        <v>0</v>
      </c>
      <c r="AD41" s="243">
        <f t="shared" si="3"/>
        <v>0</v>
      </c>
      <c r="AE41" s="242"/>
      <c r="AF41" s="242"/>
      <c r="AG41" s="242"/>
      <c r="AH41" s="242"/>
      <c r="AI41" s="242"/>
      <c r="AJ41" s="214">
        <f t="shared" si="26"/>
        <v>0</v>
      </c>
      <c r="AK41" s="242"/>
      <c r="AL41" s="213">
        <f t="shared" si="38"/>
        <v>0</v>
      </c>
      <c r="AM41" s="242"/>
      <c r="AN41" s="243">
        <f t="shared" si="4"/>
        <v>0</v>
      </c>
      <c r="AO41" s="243">
        <f t="shared" si="5"/>
        <v>0</v>
      </c>
      <c r="AP41" s="242"/>
      <c r="AQ41" s="242"/>
      <c r="AR41" s="242"/>
      <c r="AS41" s="242"/>
      <c r="AT41" s="242"/>
      <c r="AU41" s="214">
        <f t="shared" si="27"/>
        <v>0</v>
      </c>
      <c r="AV41" s="242"/>
      <c r="AW41" s="213">
        <f t="shared" si="39"/>
        <v>0</v>
      </c>
      <c r="AX41" s="242"/>
      <c r="AY41" s="243">
        <f t="shared" si="6"/>
        <v>0</v>
      </c>
      <c r="AZ41" s="243">
        <f t="shared" si="7"/>
        <v>0</v>
      </c>
      <c r="BA41" s="242"/>
      <c r="BB41" s="242"/>
      <c r="BC41" s="242"/>
      <c r="BD41" s="242"/>
      <c r="BE41" s="242"/>
      <c r="BF41" s="214">
        <f t="shared" si="28"/>
        <v>0</v>
      </c>
      <c r="BG41" s="242"/>
      <c r="BH41" s="213">
        <f t="shared" si="40"/>
        <v>0</v>
      </c>
      <c r="BI41" s="242"/>
      <c r="BJ41" s="243">
        <f t="shared" si="8"/>
        <v>0</v>
      </c>
      <c r="BK41" s="243">
        <f t="shared" si="9"/>
        <v>0</v>
      </c>
      <c r="BL41" s="242"/>
      <c r="BM41" s="242"/>
      <c r="BN41" s="242"/>
      <c r="BO41" s="242"/>
      <c r="BP41" s="242"/>
      <c r="BQ41" s="214">
        <f t="shared" si="29"/>
        <v>0</v>
      </c>
      <c r="BR41" s="242"/>
      <c r="BS41" s="213">
        <f t="shared" si="41"/>
        <v>0</v>
      </c>
      <c r="BT41" s="242"/>
      <c r="BU41" s="243">
        <f t="shared" si="10"/>
        <v>0</v>
      </c>
      <c r="BV41" s="243">
        <f t="shared" si="11"/>
        <v>0</v>
      </c>
      <c r="BW41" s="242"/>
      <c r="BX41" s="242"/>
      <c r="BY41" s="242"/>
      <c r="BZ41" s="242"/>
      <c r="CA41" s="242"/>
      <c r="CB41" s="214">
        <f t="shared" si="30"/>
        <v>0</v>
      </c>
      <c r="CC41" s="242"/>
      <c r="CD41" s="213">
        <f t="shared" si="42"/>
        <v>0</v>
      </c>
      <c r="CE41" s="242"/>
      <c r="CF41" s="243">
        <f t="shared" si="12"/>
        <v>0</v>
      </c>
      <c r="CG41" s="243">
        <f t="shared" si="13"/>
        <v>0</v>
      </c>
      <c r="CH41" s="242"/>
      <c r="CI41" s="242"/>
      <c r="CJ41" s="242"/>
      <c r="CK41" s="242"/>
      <c r="CL41" s="242"/>
      <c r="CM41" s="214">
        <f t="shared" si="31"/>
        <v>0</v>
      </c>
      <c r="CN41" s="242"/>
      <c r="CO41" s="213">
        <f t="shared" si="43"/>
        <v>0</v>
      </c>
      <c r="CP41" s="242"/>
      <c r="CQ41" s="243">
        <f t="shared" si="14"/>
        <v>0</v>
      </c>
      <c r="CR41" s="243">
        <f t="shared" si="15"/>
        <v>0</v>
      </c>
      <c r="CS41" s="242"/>
      <c r="CT41" s="242"/>
      <c r="CU41" s="242"/>
      <c r="CV41" s="242"/>
      <c r="CW41" s="242"/>
      <c r="CX41" s="214">
        <f t="shared" si="32"/>
        <v>0</v>
      </c>
      <c r="CY41" s="242"/>
      <c r="CZ41" s="213">
        <f t="shared" si="44"/>
        <v>0</v>
      </c>
      <c r="DA41" s="242"/>
      <c r="DB41" s="243">
        <f t="shared" si="16"/>
        <v>0</v>
      </c>
      <c r="DC41" s="243">
        <f t="shared" si="17"/>
        <v>0</v>
      </c>
      <c r="DD41" s="242"/>
      <c r="DE41" s="242"/>
      <c r="DF41" s="242"/>
      <c r="DG41" s="242"/>
      <c r="DH41" s="242"/>
      <c r="DI41" s="214">
        <f t="shared" si="33"/>
        <v>0</v>
      </c>
      <c r="DJ41" s="242"/>
      <c r="DK41" s="213">
        <f t="shared" si="45"/>
        <v>0</v>
      </c>
      <c r="DL41" s="242"/>
      <c r="DM41" s="243">
        <f t="shared" si="18"/>
        <v>0</v>
      </c>
      <c r="DN41" s="243">
        <f t="shared" si="19"/>
        <v>0</v>
      </c>
      <c r="DO41" s="242"/>
      <c r="DP41" s="242"/>
      <c r="DQ41" s="242"/>
      <c r="DR41" s="242"/>
      <c r="DS41" s="242"/>
      <c r="DT41" s="214">
        <f t="shared" si="34"/>
        <v>0</v>
      </c>
      <c r="DU41" s="242"/>
      <c r="DV41" s="213">
        <f t="shared" si="46"/>
        <v>0</v>
      </c>
      <c r="DW41" s="242"/>
      <c r="DX41" s="243">
        <f t="shared" si="20"/>
        <v>0</v>
      </c>
      <c r="DY41" s="243">
        <f t="shared" si="21"/>
        <v>0</v>
      </c>
      <c r="DZ41" s="242"/>
      <c r="EA41" s="242"/>
      <c r="EB41" s="242"/>
      <c r="EC41" s="242"/>
      <c r="ED41" s="242"/>
      <c r="EE41" s="214">
        <f t="shared" si="35"/>
        <v>0</v>
      </c>
      <c r="EF41" s="242"/>
      <c r="EG41" s="213">
        <f t="shared" si="47"/>
        <v>0</v>
      </c>
      <c r="EH41" s="242"/>
      <c r="EI41" s="243">
        <f t="shared" si="22"/>
        <v>0</v>
      </c>
      <c r="EJ41" s="243">
        <f t="shared" si="23"/>
        <v>0</v>
      </c>
    </row>
    <row r="42" spans="1:140" s="206" customFormat="1" ht="30" hidden="1" customHeight="1">
      <c r="A42" s="207">
        <v>40</v>
      </c>
      <c r="B42" s="244"/>
      <c r="C42" s="245"/>
      <c r="D42" s="208"/>
      <c r="E42" s="208"/>
      <c r="F42" s="216"/>
      <c r="G42" s="246"/>
      <c r="H42" s="247"/>
      <c r="I42" s="248"/>
      <c r="J42" s="248"/>
      <c r="K42" s="248"/>
      <c r="L42" s="248"/>
      <c r="M42" s="248"/>
      <c r="N42" s="214">
        <f t="shared" si="24"/>
        <v>0</v>
      </c>
      <c r="O42" s="248"/>
      <c r="P42" s="213">
        <f t="shared" si="36"/>
        <v>0</v>
      </c>
      <c r="Q42" s="248"/>
      <c r="R42" s="249">
        <f t="shared" si="0"/>
        <v>0</v>
      </c>
      <c r="S42" s="249">
        <f t="shared" si="1"/>
        <v>0</v>
      </c>
      <c r="T42" s="248"/>
      <c r="U42" s="248"/>
      <c r="V42" s="248"/>
      <c r="W42" s="248"/>
      <c r="X42" s="248"/>
      <c r="Y42" s="214">
        <f t="shared" si="25"/>
        <v>0</v>
      </c>
      <c r="Z42" s="248"/>
      <c r="AA42" s="213">
        <f t="shared" si="37"/>
        <v>0</v>
      </c>
      <c r="AB42" s="248"/>
      <c r="AC42" s="249">
        <f t="shared" si="2"/>
        <v>0</v>
      </c>
      <c r="AD42" s="249">
        <f t="shared" si="3"/>
        <v>0</v>
      </c>
      <c r="AE42" s="248"/>
      <c r="AF42" s="248"/>
      <c r="AG42" s="248"/>
      <c r="AH42" s="248"/>
      <c r="AI42" s="248"/>
      <c r="AJ42" s="214">
        <f t="shared" si="26"/>
        <v>0</v>
      </c>
      <c r="AK42" s="248"/>
      <c r="AL42" s="213">
        <f t="shared" si="38"/>
        <v>0</v>
      </c>
      <c r="AM42" s="248"/>
      <c r="AN42" s="249">
        <f t="shared" si="4"/>
        <v>0</v>
      </c>
      <c r="AO42" s="249">
        <f t="shared" si="5"/>
        <v>0</v>
      </c>
      <c r="AP42" s="248"/>
      <c r="AQ42" s="248"/>
      <c r="AR42" s="248"/>
      <c r="AS42" s="248"/>
      <c r="AT42" s="248"/>
      <c r="AU42" s="214">
        <f t="shared" si="27"/>
        <v>0</v>
      </c>
      <c r="AV42" s="248"/>
      <c r="AW42" s="213">
        <f t="shared" si="39"/>
        <v>0</v>
      </c>
      <c r="AX42" s="248"/>
      <c r="AY42" s="249">
        <f t="shared" si="6"/>
        <v>0</v>
      </c>
      <c r="AZ42" s="249">
        <f t="shared" si="7"/>
        <v>0</v>
      </c>
      <c r="BA42" s="248"/>
      <c r="BB42" s="248"/>
      <c r="BC42" s="248"/>
      <c r="BD42" s="248"/>
      <c r="BE42" s="248"/>
      <c r="BF42" s="214">
        <f t="shared" si="28"/>
        <v>0</v>
      </c>
      <c r="BG42" s="248"/>
      <c r="BH42" s="213">
        <f t="shared" si="40"/>
        <v>0</v>
      </c>
      <c r="BI42" s="248"/>
      <c r="BJ42" s="249">
        <f t="shared" si="8"/>
        <v>0</v>
      </c>
      <c r="BK42" s="249">
        <f t="shared" si="9"/>
        <v>0</v>
      </c>
      <c r="BL42" s="248"/>
      <c r="BM42" s="248"/>
      <c r="BN42" s="248"/>
      <c r="BO42" s="248"/>
      <c r="BP42" s="248"/>
      <c r="BQ42" s="214">
        <f t="shared" si="29"/>
        <v>0</v>
      </c>
      <c r="BR42" s="248"/>
      <c r="BS42" s="213">
        <f t="shared" si="41"/>
        <v>0</v>
      </c>
      <c r="BT42" s="248"/>
      <c r="BU42" s="249">
        <f t="shared" si="10"/>
        <v>0</v>
      </c>
      <c r="BV42" s="249">
        <f t="shared" si="11"/>
        <v>0</v>
      </c>
      <c r="BW42" s="248"/>
      <c r="BX42" s="248"/>
      <c r="BY42" s="248"/>
      <c r="BZ42" s="248"/>
      <c r="CA42" s="248"/>
      <c r="CB42" s="214">
        <f t="shared" si="30"/>
        <v>0</v>
      </c>
      <c r="CC42" s="248"/>
      <c r="CD42" s="213">
        <f t="shared" si="42"/>
        <v>0</v>
      </c>
      <c r="CE42" s="248"/>
      <c r="CF42" s="249">
        <f t="shared" si="12"/>
        <v>0</v>
      </c>
      <c r="CG42" s="249">
        <f t="shared" si="13"/>
        <v>0</v>
      </c>
      <c r="CH42" s="248"/>
      <c r="CI42" s="248"/>
      <c r="CJ42" s="248"/>
      <c r="CK42" s="248"/>
      <c r="CL42" s="248"/>
      <c r="CM42" s="214">
        <f t="shared" si="31"/>
        <v>0</v>
      </c>
      <c r="CN42" s="248"/>
      <c r="CO42" s="213">
        <f t="shared" si="43"/>
        <v>0</v>
      </c>
      <c r="CP42" s="248"/>
      <c r="CQ42" s="249">
        <f t="shared" si="14"/>
        <v>0</v>
      </c>
      <c r="CR42" s="249">
        <f t="shared" si="15"/>
        <v>0</v>
      </c>
      <c r="CS42" s="248"/>
      <c r="CT42" s="248"/>
      <c r="CU42" s="248"/>
      <c r="CV42" s="248"/>
      <c r="CW42" s="248"/>
      <c r="CX42" s="214">
        <f t="shared" si="32"/>
        <v>0</v>
      </c>
      <c r="CY42" s="248"/>
      <c r="CZ42" s="213">
        <f t="shared" si="44"/>
        <v>0</v>
      </c>
      <c r="DA42" s="248"/>
      <c r="DB42" s="249">
        <f t="shared" si="16"/>
        <v>0</v>
      </c>
      <c r="DC42" s="249">
        <f t="shared" si="17"/>
        <v>0</v>
      </c>
      <c r="DD42" s="248"/>
      <c r="DE42" s="248"/>
      <c r="DF42" s="248"/>
      <c r="DG42" s="248"/>
      <c r="DH42" s="248"/>
      <c r="DI42" s="214">
        <f t="shared" si="33"/>
        <v>0</v>
      </c>
      <c r="DJ42" s="248"/>
      <c r="DK42" s="213">
        <f t="shared" si="45"/>
        <v>0</v>
      </c>
      <c r="DL42" s="248"/>
      <c r="DM42" s="249">
        <f t="shared" si="18"/>
        <v>0</v>
      </c>
      <c r="DN42" s="249">
        <f t="shared" si="19"/>
        <v>0</v>
      </c>
      <c r="DO42" s="248"/>
      <c r="DP42" s="248"/>
      <c r="DQ42" s="248"/>
      <c r="DR42" s="248"/>
      <c r="DS42" s="248"/>
      <c r="DT42" s="214">
        <f t="shared" si="34"/>
        <v>0</v>
      </c>
      <c r="DU42" s="248"/>
      <c r="DV42" s="213">
        <f t="shared" si="46"/>
        <v>0</v>
      </c>
      <c r="DW42" s="248"/>
      <c r="DX42" s="249">
        <f t="shared" si="20"/>
        <v>0</v>
      </c>
      <c r="DY42" s="249">
        <f t="shared" si="21"/>
        <v>0</v>
      </c>
      <c r="DZ42" s="248"/>
      <c r="EA42" s="248"/>
      <c r="EB42" s="248"/>
      <c r="EC42" s="248"/>
      <c r="ED42" s="248"/>
      <c r="EE42" s="214">
        <f t="shared" si="35"/>
        <v>0</v>
      </c>
      <c r="EF42" s="248"/>
      <c r="EG42" s="213">
        <f t="shared" si="47"/>
        <v>0</v>
      </c>
      <c r="EH42" s="248"/>
      <c r="EI42" s="249">
        <f t="shared" si="22"/>
        <v>0</v>
      </c>
      <c r="EJ42" s="249">
        <f t="shared" si="23"/>
        <v>0</v>
      </c>
    </row>
    <row r="43" spans="1:140" s="251" customFormat="1" ht="30" customHeight="1" thickBot="1">
      <c r="A43" s="393"/>
      <c r="B43" s="843" t="s">
        <v>63</v>
      </c>
      <c r="C43" s="844"/>
      <c r="D43" s="844"/>
      <c r="E43" s="844"/>
      <c r="F43" s="844"/>
      <c r="G43" s="844"/>
      <c r="H43" s="845"/>
      <c r="I43" s="250">
        <f>SUM(I3:I42)</f>
        <v>65000</v>
      </c>
      <c r="J43" s="250">
        <f t="shared" ref="J43:S43" si="48">SUM(J3:J42)</f>
        <v>0</v>
      </c>
      <c r="K43" s="250">
        <f t="shared" si="48"/>
        <v>0</v>
      </c>
      <c r="L43" s="250">
        <f t="shared" si="48"/>
        <v>0</v>
      </c>
      <c r="M43" s="250">
        <f t="shared" si="48"/>
        <v>1500</v>
      </c>
      <c r="N43" s="250">
        <f t="shared" si="48"/>
        <v>66500</v>
      </c>
      <c r="O43" s="250">
        <f t="shared" si="48"/>
        <v>1200</v>
      </c>
      <c r="P43" s="250">
        <f t="shared" si="48"/>
        <v>750</v>
      </c>
      <c r="Q43" s="250">
        <f t="shared" si="48"/>
        <v>0</v>
      </c>
      <c r="R43" s="250">
        <f t="shared" si="48"/>
        <v>1950</v>
      </c>
      <c r="S43" s="250">
        <f t="shared" si="48"/>
        <v>64550</v>
      </c>
      <c r="T43" s="250">
        <f>SUM(T3:T42)</f>
        <v>65000</v>
      </c>
      <c r="U43" s="250">
        <f t="shared" ref="U43:AD43" si="49">SUM(U3:U42)</f>
        <v>0</v>
      </c>
      <c r="V43" s="250">
        <f t="shared" si="49"/>
        <v>0</v>
      </c>
      <c r="W43" s="250">
        <f t="shared" si="49"/>
        <v>0</v>
      </c>
      <c r="X43" s="250">
        <f t="shared" si="49"/>
        <v>1500</v>
      </c>
      <c r="Y43" s="250">
        <f t="shared" si="49"/>
        <v>66500</v>
      </c>
      <c r="Z43" s="250">
        <f t="shared" si="49"/>
        <v>1200</v>
      </c>
      <c r="AA43" s="250">
        <f t="shared" si="49"/>
        <v>750</v>
      </c>
      <c r="AB43" s="250">
        <f t="shared" si="49"/>
        <v>0</v>
      </c>
      <c r="AC43" s="250">
        <f t="shared" si="49"/>
        <v>1950</v>
      </c>
      <c r="AD43" s="250">
        <f t="shared" si="49"/>
        <v>64550</v>
      </c>
      <c r="AE43" s="250">
        <f>SUM(AE3:AE42)</f>
        <v>65000</v>
      </c>
      <c r="AF43" s="250">
        <f t="shared" ref="AF43:AO43" si="50">SUM(AF3:AF42)</f>
        <v>0</v>
      </c>
      <c r="AG43" s="250">
        <f t="shared" si="50"/>
        <v>0</v>
      </c>
      <c r="AH43" s="250">
        <f t="shared" si="50"/>
        <v>0</v>
      </c>
      <c r="AI43" s="250">
        <f t="shared" si="50"/>
        <v>1500</v>
      </c>
      <c r="AJ43" s="250">
        <f t="shared" si="50"/>
        <v>66500</v>
      </c>
      <c r="AK43" s="250">
        <f t="shared" si="50"/>
        <v>1200</v>
      </c>
      <c r="AL43" s="250">
        <f t="shared" si="50"/>
        <v>750</v>
      </c>
      <c r="AM43" s="250">
        <f t="shared" si="50"/>
        <v>0</v>
      </c>
      <c r="AN43" s="250">
        <f t="shared" si="50"/>
        <v>1950</v>
      </c>
      <c r="AO43" s="250">
        <f t="shared" si="50"/>
        <v>64550</v>
      </c>
      <c r="AP43" s="250">
        <f>SUM(AP3:AP42)</f>
        <v>65000</v>
      </c>
      <c r="AQ43" s="250">
        <f t="shared" ref="AQ43:AZ43" si="51">SUM(AQ3:AQ42)</f>
        <v>0</v>
      </c>
      <c r="AR43" s="250">
        <f t="shared" si="51"/>
        <v>0</v>
      </c>
      <c r="AS43" s="250">
        <f t="shared" si="51"/>
        <v>0</v>
      </c>
      <c r="AT43" s="250">
        <f t="shared" si="51"/>
        <v>1500</v>
      </c>
      <c r="AU43" s="250">
        <f t="shared" si="51"/>
        <v>66500</v>
      </c>
      <c r="AV43" s="250">
        <f t="shared" si="51"/>
        <v>1200</v>
      </c>
      <c r="AW43" s="250">
        <f t="shared" si="51"/>
        <v>750</v>
      </c>
      <c r="AX43" s="250">
        <f t="shared" si="51"/>
        <v>0</v>
      </c>
      <c r="AY43" s="250">
        <f t="shared" si="51"/>
        <v>1950</v>
      </c>
      <c r="AZ43" s="250">
        <f t="shared" si="51"/>
        <v>64550</v>
      </c>
      <c r="BA43" s="250">
        <f>SUM(BA3:BA42)</f>
        <v>65000</v>
      </c>
      <c r="BB43" s="250">
        <f t="shared" ref="BB43:BK43" si="52">SUM(BB3:BB42)</f>
        <v>0</v>
      </c>
      <c r="BC43" s="250">
        <f t="shared" si="52"/>
        <v>0</v>
      </c>
      <c r="BD43" s="250">
        <f t="shared" si="52"/>
        <v>0</v>
      </c>
      <c r="BE43" s="250">
        <f t="shared" si="52"/>
        <v>1500</v>
      </c>
      <c r="BF43" s="250">
        <f t="shared" si="52"/>
        <v>66500</v>
      </c>
      <c r="BG43" s="250">
        <f t="shared" si="52"/>
        <v>1200</v>
      </c>
      <c r="BH43" s="250">
        <f t="shared" si="52"/>
        <v>750</v>
      </c>
      <c r="BI43" s="250">
        <f t="shared" si="52"/>
        <v>0</v>
      </c>
      <c r="BJ43" s="250">
        <f t="shared" si="52"/>
        <v>1950</v>
      </c>
      <c r="BK43" s="250">
        <f t="shared" si="52"/>
        <v>64550</v>
      </c>
      <c r="BL43" s="250">
        <f>SUM(BL3:BL42)</f>
        <v>65000</v>
      </c>
      <c r="BM43" s="250">
        <f t="shared" ref="BM43:BV43" si="53">SUM(BM3:BM42)</f>
        <v>0</v>
      </c>
      <c r="BN43" s="250">
        <f t="shared" si="53"/>
        <v>0</v>
      </c>
      <c r="BO43" s="250">
        <f t="shared" si="53"/>
        <v>0</v>
      </c>
      <c r="BP43" s="250">
        <f t="shared" si="53"/>
        <v>1500</v>
      </c>
      <c r="BQ43" s="250">
        <f t="shared" si="53"/>
        <v>66500</v>
      </c>
      <c r="BR43" s="250">
        <f t="shared" si="53"/>
        <v>1200</v>
      </c>
      <c r="BS43" s="250">
        <f t="shared" si="53"/>
        <v>750</v>
      </c>
      <c r="BT43" s="250">
        <f t="shared" si="53"/>
        <v>0</v>
      </c>
      <c r="BU43" s="250">
        <f t="shared" si="53"/>
        <v>1950</v>
      </c>
      <c r="BV43" s="250">
        <f t="shared" si="53"/>
        <v>64550</v>
      </c>
      <c r="BW43" s="250">
        <f>SUM(BW3:BW42)</f>
        <v>65000</v>
      </c>
      <c r="BX43" s="250">
        <f t="shared" ref="BX43:CG43" si="54">SUM(BX3:BX42)</f>
        <v>0</v>
      </c>
      <c r="BY43" s="250">
        <f t="shared" si="54"/>
        <v>0</v>
      </c>
      <c r="BZ43" s="250">
        <f t="shared" si="54"/>
        <v>0</v>
      </c>
      <c r="CA43" s="250">
        <f t="shared" si="54"/>
        <v>1500</v>
      </c>
      <c r="CB43" s="250">
        <f t="shared" si="54"/>
        <v>66500</v>
      </c>
      <c r="CC43" s="250">
        <f t="shared" si="54"/>
        <v>1200</v>
      </c>
      <c r="CD43" s="250">
        <f t="shared" si="54"/>
        <v>750</v>
      </c>
      <c r="CE43" s="250">
        <f t="shared" si="54"/>
        <v>0</v>
      </c>
      <c r="CF43" s="250">
        <f t="shared" si="54"/>
        <v>1950</v>
      </c>
      <c r="CG43" s="250">
        <f t="shared" si="54"/>
        <v>64550</v>
      </c>
      <c r="CH43" s="250">
        <f>SUM(CH3:CH42)</f>
        <v>65000</v>
      </c>
      <c r="CI43" s="250">
        <f t="shared" ref="CI43:CR43" si="55">SUM(CI3:CI42)</f>
        <v>0</v>
      </c>
      <c r="CJ43" s="250">
        <f t="shared" si="55"/>
        <v>0</v>
      </c>
      <c r="CK43" s="250">
        <f t="shared" si="55"/>
        <v>0</v>
      </c>
      <c r="CL43" s="250">
        <f t="shared" si="55"/>
        <v>1500</v>
      </c>
      <c r="CM43" s="250">
        <f t="shared" si="55"/>
        <v>66500</v>
      </c>
      <c r="CN43" s="250">
        <f t="shared" si="55"/>
        <v>1200</v>
      </c>
      <c r="CO43" s="250">
        <f t="shared" si="55"/>
        <v>750</v>
      </c>
      <c r="CP43" s="250">
        <f t="shared" si="55"/>
        <v>0</v>
      </c>
      <c r="CQ43" s="250">
        <f t="shared" si="55"/>
        <v>1950</v>
      </c>
      <c r="CR43" s="250">
        <f t="shared" si="55"/>
        <v>64550</v>
      </c>
      <c r="CS43" s="250">
        <f>SUM(CS3:CS42)</f>
        <v>65000</v>
      </c>
      <c r="CT43" s="250">
        <f t="shared" ref="CT43:DC43" si="56">SUM(CT3:CT42)</f>
        <v>0</v>
      </c>
      <c r="CU43" s="250">
        <f t="shared" si="56"/>
        <v>0</v>
      </c>
      <c r="CV43" s="250">
        <f t="shared" si="56"/>
        <v>0</v>
      </c>
      <c r="CW43" s="250">
        <f t="shared" si="56"/>
        <v>1500</v>
      </c>
      <c r="CX43" s="250">
        <f t="shared" si="56"/>
        <v>66500</v>
      </c>
      <c r="CY43" s="250">
        <f t="shared" si="56"/>
        <v>1200</v>
      </c>
      <c r="CZ43" s="250">
        <f t="shared" si="56"/>
        <v>750</v>
      </c>
      <c r="DA43" s="250">
        <f t="shared" si="56"/>
        <v>0</v>
      </c>
      <c r="DB43" s="250">
        <f t="shared" si="56"/>
        <v>1950</v>
      </c>
      <c r="DC43" s="250">
        <f t="shared" si="56"/>
        <v>64550</v>
      </c>
      <c r="DD43" s="250">
        <f>SUM(DD3:DD42)</f>
        <v>65000</v>
      </c>
      <c r="DE43" s="250">
        <f t="shared" ref="DE43:DN43" si="57">SUM(DE3:DE42)</f>
        <v>0</v>
      </c>
      <c r="DF43" s="250">
        <f t="shared" si="57"/>
        <v>0</v>
      </c>
      <c r="DG43" s="250">
        <f t="shared" si="57"/>
        <v>0</v>
      </c>
      <c r="DH43" s="250">
        <f t="shared" si="57"/>
        <v>1500</v>
      </c>
      <c r="DI43" s="250">
        <f t="shared" si="57"/>
        <v>66500</v>
      </c>
      <c r="DJ43" s="250">
        <f t="shared" si="57"/>
        <v>1200</v>
      </c>
      <c r="DK43" s="250">
        <f t="shared" si="57"/>
        <v>750</v>
      </c>
      <c r="DL43" s="250">
        <f t="shared" si="57"/>
        <v>0</v>
      </c>
      <c r="DM43" s="250">
        <f t="shared" si="57"/>
        <v>1950</v>
      </c>
      <c r="DN43" s="250">
        <f t="shared" si="57"/>
        <v>64550</v>
      </c>
      <c r="DO43" s="250">
        <f>SUM(DO3:DO42)</f>
        <v>65000</v>
      </c>
      <c r="DP43" s="250">
        <f t="shared" ref="DP43:DY43" si="58">SUM(DP3:DP42)</f>
        <v>0</v>
      </c>
      <c r="DQ43" s="250">
        <f t="shared" si="58"/>
        <v>0</v>
      </c>
      <c r="DR43" s="250">
        <f t="shared" si="58"/>
        <v>0</v>
      </c>
      <c r="DS43" s="250">
        <f t="shared" si="58"/>
        <v>1500</v>
      </c>
      <c r="DT43" s="250">
        <f t="shared" si="58"/>
        <v>66500</v>
      </c>
      <c r="DU43" s="250">
        <f t="shared" si="58"/>
        <v>1200</v>
      </c>
      <c r="DV43" s="250">
        <f t="shared" si="58"/>
        <v>750</v>
      </c>
      <c r="DW43" s="250">
        <f t="shared" si="58"/>
        <v>0</v>
      </c>
      <c r="DX43" s="250">
        <f t="shared" si="58"/>
        <v>1950</v>
      </c>
      <c r="DY43" s="250">
        <f t="shared" si="58"/>
        <v>64550</v>
      </c>
      <c r="DZ43" s="250">
        <f>SUM(DZ3:DZ42)</f>
        <v>65000</v>
      </c>
      <c r="EA43" s="250">
        <f t="shared" ref="EA43:EJ43" si="59">SUM(EA3:EA42)</f>
        <v>0</v>
      </c>
      <c r="EB43" s="250">
        <f t="shared" si="59"/>
        <v>0</v>
      </c>
      <c r="EC43" s="250">
        <f t="shared" si="59"/>
        <v>0</v>
      </c>
      <c r="ED43" s="250">
        <f t="shared" si="59"/>
        <v>1500</v>
      </c>
      <c r="EE43" s="250">
        <f t="shared" si="59"/>
        <v>66500</v>
      </c>
      <c r="EF43" s="250">
        <f t="shared" si="59"/>
        <v>1200</v>
      </c>
      <c r="EG43" s="250">
        <f t="shared" si="59"/>
        <v>750</v>
      </c>
      <c r="EH43" s="250">
        <f t="shared" si="59"/>
        <v>0</v>
      </c>
      <c r="EI43" s="250">
        <f t="shared" si="59"/>
        <v>1950</v>
      </c>
      <c r="EJ43" s="250">
        <f t="shared" si="59"/>
        <v>64550</v>
      </c>
    </row>
    <row r="44" spans="1:140" ht="30" customHeight="1" thickTop="1">
      <c r="L44" s="201"/>
      <c r="M44" s="201"/>
      <c r="N44" s="205"/>
      <c r="W44" s="201"/>
      <c r="X44" s="201"/>
      <c r="Y44" s="205"/>
      <c r="AH44" s="201"/>
      <c r="AI44" s="201"/>
      <c r="AJ44" s="205"/>
      <c r="AS44" s="201"/>
      <c r="AT44" s="201"/>
      <c r="AU44" s="205"/>
      <c r="BD44" s="201"/>
      <c r="BE44" s="201"/>
      <c r="BF44" s="205"/>
      <c r="BO44" s="201"/>
      <c r="BP44" s="201"/>
      <c r="BQ44" s="205"/>
      <c r="BZ44" s="201"/>
      <c r="CA44" s="201"/>
      <c r="CB44" s="205"/>
      <c r="CK44" s="201"/>
      <c r="CL44" s="201"/>
      <c r="CM44" s="205"/>
      <c r="CV44" s="201"/>
      <c r="CW44" s="201"/>
      <c r="CX44" s="205"/>
      <c r="DG44" s="201"/>
      <c r="DH44" s="201"/>
      <c r="DI44" s="205"/>
      <c r="DR44" s="201"/>
      <c r="DS44" s="201"/>
      <c r="DT44" s="205"/>
      <c r="EC44" s="201"/>
      <c r="ED44" s="201"/>
      <c r="EE44" s="205"/>
    </row>
    <row r="45" spans="1:140" s="206" customFormat="1" ht="30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5"/>
      <c r="O45" s="201"/>
      <c r="P45" s="201"/>
      <c r="Q45" s="201"/>
      <c r="R45" s="251"/>
      <c r="S45" s="251"/>
      <c r="T45" s="201"/>
      <c r="U45" s="201"/>
      <c r="V45" s="201"/>
      <c r="W45" s="201"/>
      <c r="X45" s="201"/>
      <c r="Y45" s="205"/>
      <c r="Z45" s="201"/>
      <c r="AA45" s="201"/>
      <c r="AB45" s="201"/>
      <c r="AC45" s="251"/>
      <c r="AD45" s="251"/>
      <c r="AE45" s="201"/>
      <c r="AF45" s="201"/>
      <c r="AG45" s="201"/>
      <c r="AH45" s="201"/>
      <c r="AI45" s="201"/>
      <c r="AJ45" s="205"/>
      <c r="AK45" s="201"/>
      <c r="AL45" s="201"/>
      <c r="AM45" s="201"/>
      <c r="AN45" s="251"/>
      <c r="AO45" s="251"/>
      <c r="AP45" s="201"/>
      <c r="AQ45" s="201"/>
      <c r="AR45" s="201"/>
      <c r="AS45" s="201"/>
      <c r="AT45" s="201"/>
      <c r="AU45" s="205"/>
      <c r="AV45" s="201"/>
      <c r="AW45" s="201"/>
      <c r="AX45" s="201"/>
      <c r="AY45" s="251"/>
      <c r="AZ45" s="251"/>
      <c r="BA45" s="201"/>
      <c r="BB45" s="201"/>
      <c r="BC45" s="201"/>
      <c r="BD45" s="201"/>
      <c r="BE45" s="201"/>
      <c r="BF45" s="205"/>
      <c r="BG45" s="201"/>
      <c r="BH45" s="201"/>
      <c r="BI45" s="201"/>
      <c r="BJ45" s="251"/>
      <c r="BK45" s="251"/>
      <c r="BL45" s="201"/>
      <c r="BM45" s="201"/>
      <c r="BN45" s="201"/>
      <c r="BO45" s="201"/>
      <c r="BP45" s="201"/>
      <c r="BQ45" s="205"/>
      <c r="BR45" s="201"/>
      <c r="BS45" s="201"/>
      <c r="BT45" s="201"/>
      <c r="BU45" s="251"/>
      <c r="BV45" s="251"/>
      <c r="BW45" s="201"/>
      <c r="BX45" s="201"/>
      <c r="BY45" s="201"/>
      <c r="BZ45" s="201"/>
      <c r="CA45" s="201"/>
      <c r="CB45" s="205"/>
      <c r="CC45" s="201"/>
      <c r="CD45" s="201"/>
      <c r="CE45" s="201"/>
      <c r="CF45" s="251"/>
      <c r="CG45" s="251"/>
      <c r="CH45" s="201"/>
      <c r="CI45" s="201"/>
      <c r="CJ45" s="201"/>
      <c r="CK45" s="201"/>
      <c r="CL45" s="201"/>
      <c r="CM45" s="205"/>
      <c r="CN45" s="201"/>
      <c r="CO45" s="201"/>
      <c r="CP45" s="201"/>
      <c r="CQ45" s="251"/>
      <c r="CR45" s="251"/>
      <c r="CS45" s="201"/>
      <c r="CT45" s="201"/>
      <c r="CU45" s="201"/>
      <c r="CV45" s="201"/>
      <c r="CW45" s="201"/>
      <c r="CX45" s="205"/>
      <c r="CY45" s="201"/>
      <c r="CZ45" s="201"/>
      <c r="DA45" s="201"/>
      <c r="DB45" s="251"/>
      <c r="DC45" s="251"/>
      <c r="DD45" s="201"/>
      <c r="DE45" s="201"/>
      <c r="DF45" s="201"/>
      <c r="DG45" s="201"/>
      <c r="DH45" s="201"/>
      <c r="DI45" s="205"/>
      <c r="DJ45" s="201"/>
      <c r="DK45" s="201"/>
      <c r="DL45" s="201"/>
      <c r="DM45" s="251"/>
      <c r="DN45" s="251"/>
      <c r="DO45" s="201"/>
      <c r="DP45" s="201"/>
      <c r="DQ45" s="201"/>
      <c r="DR45" s="201"/>
      <c r="DS45" s="201"/>
      <c r="DT45" s="205"/>
      <c r="DU45" s="201"/>
      <c r="DV45" s="201"/>
      <c r="DW45" s="201"/>
      <c r="DX45" s="251"/>
      <c r="DY45" s="251"/>
      <c r="DZ45" s="201"/>
      <c r="EA45" s="201"/>
      <c r="EB45" s="201"/>
      <c r="EC45" s="201"/>
      <c r="ED45" s="201"/>
      <c r="EE45" s="205"/>
      <c r="EF45" s="201"/>
      <c r="EG45" s="201"/>
      <c r="EH45" s="201"/>
      <c r="EI45" s="251"/>
      <c r="EJ45" s="251"/>
    </row>
    <row r="46" spans="1:140" s="206" customFormat="1" ht="30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5"/>
      <c r="O46" s="201"/>
      <c r="P46" s="201"/>
      <c r="Q46" s="201"/>
      <c r="R46" s="251"/>
      <c r="S46" s="251"/>
      <c r="T46" s="201"/>
      <c r="U46" s="201"/>
      <c r="V46" s="201"/>
      <c r="W46" s="201"/>
      <c r="X46" s="201"/>
      <c r="Y46" s="205"/>
      <c r="Z46" s="201"/>
      <c r="AA46" s="201"/>
      <c r="AB46" s="201"/>
      <c r="AC46" s="251"/>
      <c r="AD46" s="251"/>
      <c r="AE46" s="201"/>
      <c r="AF46" s="201"/>
      <c r="AG46" s="201"/>
      <c r="AH46" s="201"/>
      <c r="AI46" s="201"/>
      <c r="AJ46" s="205"/>
      <c r="AK46" s="201"/>
      <c r="AL46" s="201"/>
      <c r="AM46" s="201"/>
      <c r="AN46" s="251"/>
      <c r="AO46" s="251"/>
      <c r="AP46" s="201"/>
      <c r="AQ46" s="201"/>
      <c r="AR46" s="201"/>
      <c r="AS46" s="201"/>
      <c r="AT46" s="201"/>
      <c r="AU46" s="205"/>
      <c r="AV46" s="201"/>
      <c r="AW46" s="201"/>
      <c r="AX46" s="201"/>
      <c r="AY46" s="251"/>
      <c r="AZ46" s="251"/>
      <c r="BA46" s="201"/>
      <c r="BB46" s="201"/>
      <c r="BC46" s="201"/>
      <c r="BD46" s="201"/>
      <c r="BE46" s="201"/>
      <c r="BF46" s="205"/>
      <c r="BG46" s="201"/>
      <c r="BH46" s="201"/>
      <c r="BI46" s="201"/>
      <c r="BJ46" s="251"/>
      <c r="BK46" s="251"/>
      <c r="BL46" s="201"/>
      <c r="BM46" s="201"/>
      <c r="BN46" s="201"/>
      <c r="BO46" s="201"/>
      <c r="BP46" s="201"/>
      <c r="BQ46" s="205"/>
      <c r="BR46" s="201"/>
      <c r="BS46" s="201"/>
      <c r="BT46" s="201"/>
      <c r="BU46" s="251"/>
      <c r="BV46" s="251"/>
      <c r="BW46" s="201"/>
      <c r="BX46" s="201"/>
      <c r="BY46" s="201"/>
      <c r="BZ46" s="201"/>
      <c r="CA46" s="201"/>
      <c r="CB46" s="205"/>
      <c r="CC46" s="201"/>
      <c r="CD46" s="201"/>
      <c r="CE46" s="201"/>
      <c r="CF46" s="251"/>
      <c r="CG46" s="251"/>
      <c r="CH46" s="201"/>
      <c r="CI46" s="201"/>
      <c r="CJ46" s="201"/>
      <c r="CK46" s="201"/>
      <c r="CL46" s="201"/>
      <c r="CM46" s="205"/>
      <c r="CN46" s="201"/>
      <c r="CO46" s="201"/>
      <c r="CP46" s="201"/>
      <c r="CQ46" s="251"/>
      <c r="CR46" s="251"/>
      <c r="CS46" s="201"/>
      <c r="CT46" s="201"/>
      <c r="CU46" s="201"/>
      <c r="CV46" s="201"/>
      <c r="CW46" s="201"/>
      <c r="CX46" s="205"/>
      <c r="CY46" s="201"/>
      <c r="CZ46" s="201"/>
      <c r="DA46" s="201"/>
      <c r="DB46" s="251"/>
      <c r="DC46" s="251"/>
      <c r="DD46" s="201"/>
      <c r="DE46" s="201"/>
      <c r="DF46" s="201"/>
      <c r="DG46" s="201"/>
      <c r="DH46" s="201"/>
      <c r="DI46" s="205"/>
      <c r="DJ46" s="201"/>
      <c r="DK46" s="201"/>
      <c r="DL46" s="201"/>
      <c r="DM46" s="251"/>
      <c r="DN46" s="251"/>
      <c r="DO46" s="201"/>
      <c r="DP46" s="201"/>
      <c r="DQ46" s="201"/>
      <c r="DR46" s="201"/>
      <c r="DS46" s="201"/>
      <c r="DT46" s="205"/>
      <c r="DU46" s="201"/>
      <c r="DV46" s="201"/>
      <c r="DW46" s="201"/>
      <c r="DX46" s="251"/>
      <c r="DY46" s="251"/>
      <c r="DZ46" s="201"/>
      <c r="EA46" s="201"/>
      <c r="EB46" s="201"/>
      <c r="EC46" s="201"/>
      <c r="ED46" s="201"/>
      <c r="EE46" s="205"/>
      <c r="EF46" s="201"/>
      <c r="EG46" s="201"/>
      <c r="EH46" s="201"/>
      <c r="EI46" s="251"/>
      <c r="EJ46" s="251"/>
    </row>
    <row r="47" spans="1:140" s="206" customFormat="1" ht="30" customHeight="1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5"/>
      <c r="O47" s="201"/>
      <c r="P47" s="201"/>
      <c r="Q47" s="201"/>
      <c r="R47" s="251"/>
      <c r="S47" s="251"/>
      <c r="T47" s="201"/>
      <c r="U47" s="201"/>
      <c r="V47" s="201"/>
      <c r="W47" s="201"/>
      <c r="X47" s="201"/>
      <c r="Y47" s="205"/>
      <c r="Z47" s="201"/>
      <c r="AA47" s="201"/>
      <c r="AB47" s="201"/>
      <c r="AC47" s="251"/>
      <c r="AD47" s="251"/>
      <c r="AE47" s="201"/>
      <c r="AF47" s="201"/>
      <c r="AG47" s="201"/>
      <c r="AH47" s="201"/>
      <c r="AI47" s="201"/>
      <c r="AJ47" s="205"/>
      <c r="AK47" s="201"/>
      <c r="AL47" s="201"/>
      <c r="AM47" s="201"/>
      <c r="AN47" s="251"/>
      <c r="AO47" s="251"/>
      <c r="AP47" s="201"/>
      <c r="AQ47" s="201"/>
      <c r="AR47" s="201"/>
      <c r="AS47" s="201"/>
      <c r="AT47" s="201"/>
      <c r="AU47" s="205"/>
      <c r="AV47" s="201"/>
      <c r="AW47" s="201"/>
      <c r="AX47" s="201"/>
      <c r="AY47" s="251"/>
      <c r="AZ47" s="251"/>
      <c r="BA47" s="201"/>
      <c r="BB47" s="201"/>
      <c r="BC47" s="201"/>
      <c r="BD47" s="201"/>
      <c r="BE47" s="201"/>
      <c r="BF47" s="205"/>
      <c r="BG47" s="201"/>
      <c r="BH47" s="201"/>
      <c r="BI47" s="201"/>
      <c r="BJ47" s="251"/>
      <c r="BK47" s="251"/>
      <c r="BL47" s="201"/>
      <c r="BM47" s="201"/>
      <c r="BN47" s="201"/>
      <c r="BO47" s="201"/>
      <c r="BP47" s="201"/>
      <c r="BQ47" s="205"/>
      <c r="BR47" s="201"/>
      <c r="BS47" s="201"/>
      <c r="BT47" s="201"/>
      <c r="BU47" s="251"/>
      <c r="BV47" s="251"/>
      <c r="BW47" s="201"/>
      <c r="BX47" s="201"/>
      <c r="BY47" s="201"/>
      <c r="BZ47" s="201"/>
      <c r="CA47" s="201"/>
      <c r="CB47" s="205"/>
      <c r="CC47" s="201"/>
      <c r="CD47" s="201"/>
      <c r="CE47" s="201"/>
      <c r="CF47" s="251"/>
      <c r="CG47" s="251"/>
      <c r="CH47" s="201"/>
      <c r="CI47" s="201"/>
      <c r="CJ47" s="201"/>
      <c r="CK47" s="201"/>
      <c r="CL47" s="201"/>
      <c r="CM47" s="205"/>
      <c r="CN47" s="201"/>
      <c r="CO47" s="201"/>
      <c r="CP47" s="201"/>
      <c r="CQ47" s="251"/>
      <c r="CR47" s="251"/>
      <c r="CS47" s="201"/>
      <c r="CT47" s="201"/>
      <c r="CU47" s="201"/>
      <c r="CV47" s="201"/>
      <c r="CW47" s="201"/>
      <c r="CX47" s="205"/>
      <c r="CY47" s="201"/>
      <c r="CZ47" s="201"/>
      <c r="DA47" s="201"/>
      <c r="DB47" s="251"/>
      <c r="DC47" s="251"/>
      <c r="DD47" s="201"/>
      <c r="DE47" s="201"/>
      <c r="DF47" s="201"/>
      <c r="DG47" s="201"/>
      <c r="DH47" s="201"/>
      <c r="DI47" s="205"/>
      <c r="DJ47" s="201"/>
      <c r="DK47" s="201"/>
      <c r="DL47" s="201"/>
      <c r="DM47" s="251"/>
      <c r="DN47" s="251"/>
      <c r="DO47" s="201"/>
      <c r="DP47" s="201"/>
      <c r="DQ47" s="201"/>
      <c r="DR47" s="201"/>
      <c r="DS47" s="201"/>
      <c r="DT47" s="205"/>
      <c r="DU47" s="201"/>
      <c r="DV47" s="201"/>
      <c r="DW47" s="201"/>
      <c r="DX47" s="251"/>
      <c r="DY47" s="251"/>
      <c r="DZ47" s="201"/>
      <c r="EA47" s="201"/>
      <c r="EB47" s="201"/>
      <c r="EC47" s="201"/>
      <c r="ED47" s="201"/>
      <c r="EE47" s="205"/>
      <c r="EF47" s="201"/>
      <c r="EG47" s="201"/>
      <c r="EH47" s="201"/>
      <c r="EI47" s="251"/>
      <c r="EJ47" s="251"/>
    </row>
    <row r="48" spans="1:140" s="206" customFormat="1" ht="30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5"/>
      <c r="O48" s="201"/>
      <c r="P48" s="201"/>
      <c r="Q48" s="201"/>
      <c r="R48" s="251"/>
      <c r="S48" s="251"/>
      <c r="T48" s="201"/>
      <c r="U48" s="201"/>
      <c r="V48" s="201"/>
      <c r="W48" s="201"/>
      <c r="X48" s="201"/>
      <c r="Y48" s="205"/>
      <c r="Z48" s="201"/>
      <c r="AA48" s="201"/>
      <c r="AB48" s="201"/>
      <c r="AC48" s="251"/>
      <c r="AD48" s="251"/>
      <c r="AE48" s="201"/>
      <c r="AF48" s="201"/>
      <c r="AG48" s="201"/>
      <c r="AH48" s="201"/>
      <c r="AI48" s="201"/>
      <c r="AJ48" s="205"/>
      <c r="AK48" s="201"/>
      <c r="AL48" s="201"/>
      <c r="AM48" s="201"/>
      <c r="AN48" s="251"/>
      <c r="AO48" s="251"/>
      <c r="AP48" s="201"/>
      <c r="AQ48" s="201"/>
      <c r="AR48" s="201"/>
      <c r="AS48" s="201"/>
      <c r="AT48" s="201"/>
      <c r="AU48" s="205"/>
      <c r="AV48" s="201"/>
      <c r="AW48" s="201"/>
      <c r="AX48" s="201"/>
      <c r="AY48" s="251"/>
      <c r="AZ48" s="251"/>
      <c r="BA48" s="201"/>
      <c r="BB48" s="201"/>
      <c r="BC48" s="201"/>
      <c r="BD48" s="201"/>
      <c r="BE48" s="201"/>
      <c r="BF48" s="205"/>
      <c r="BG48" s="201"/>
      <c r="BH48" s="201"/>
      <c r="BI48" s="201"/>
      <c r="BJ48" s="251"/>
      <c r="BK48" s="251"/>
      <c r="BL48" s="201"/>
      <c r="BM48" s="201"/>
      <c r="BN48" s="201"/>
      <c r="BO48" s="201"/>
      <c r="BP48" s="201"/>
      <c r="BQ48" s="205"/>
      <c r="BR48" s="201"/>
      <c r="BS48" s="201"/>
      <c r="BT48" s="201"/>
      <c r="BU48" s="251"/>
      <c r="BV48" s="251"/>
      <c r="BW48" s="201"/>
      <c r="BX48" s="201"/>
      <c r="BY48" s="201"/>
      <c r="BZ48" s="201"/>
      <c r="CA48" s="201"/>
      <c r="CB48" s="205"/>
      <c r="CC48" s="201"/>
      <c r="CD48" s="201"/>
      <c r="CE48" s="201"/>
      <c r="CF48" s="251"/>
      <c r="CG48" s="251"/>
      <c r="CH48" s="201"/>
      <c r="CI48" s="201"/>
      <c r="CJ48" s="201"/>
      <c r="CK48" s="201"/>
      <c r="CL48" s="201"/>
      <c r="CM48" s="205"/>
      <c r="CN48" s="201"/>
      <c r="CO48" s="201"/>
      <c r="CP48" s="201"/>
      <c r="CQ48" s="251"/>
      <c r="CR48" s="251"/>
      <c r="CS48" s="201"/>
      <c r="CT48" s="201"/>
      <c r="CU48" s="201"/>
      <c r="CV48" s="201"/>
      <c r="CW48" s="201"/>
      <c r="CX48" s="205"/>
      <c r="CY48" s="201"/>
      <c r="CZ48" s="201"/>
      <c r="DA48" s="201"/>
      <c r="DB48" s="251"/>
      <c r="DC48" s="251"/>
      <c r="DD48" s="201"/>
      <c r="DE48" s="201"/>
      <c r="DF48" s="201"/>
      <c r="DG48" s="201"/>
      <c r="DH48" s="201"/>
      <c r="DI48" s="205"/>
      <c r="DJ48" s="201"/>
      <c r="DK48" s="201"/>
      <c r="DL48" s="201"/>
      <c r="DM48" s="251"/>
      <c r="DN48" s="251"/>
      <c r="DO48" s="201"/>
      <c r="DP48" s="201"/>
      <c r="DQ48" s="201"/>
      <c r="DR48" s="201"/>
      <c r="DS48" s="201"/>
      <c r="DT48" s="205"/>
      <c r="DU48" s="201"/>
      <c r="DV48" s="201"/>
      <c r="DW48" s="201"/>
      <c r="DX48" s="251"/>
      <c r="DY48" s="251"/>
      <c r="DZ48" s="201"/>
      <c r="EA48" s="201"/>
      <c r="EB48" s="201"/>
      <c r="EC48" s="201"/>
      <c r="ED48" s="201"/>
      <c r="EE48" s="205"/>
      <c r="EF48" s="201"/>
      <c r="EG48" s="201"/>
      <c r="EH48" s="201"/>
      <c r="EI48" s="251"/>
      <c r="EJ48" s="251"/>
    </row>
    <row r="49" spans="1:140" ht="30" customHeight="1">
      <c r="L49" s="201"/>
      <c r="M49" s="201"/>
      <c r="N49" s="205"/>
      <c r="W49" s="201"/>
      <c r="X49" s="201"/>
      <c r="Y49" s="205"/>
      <c r="AH49" s="201"/>
      <c r="AI49" s="201"/>
      <c r="AJ49" s="205"/>
      <c r="AS49" s="201"/>
      <c r="AT49" s="201"/>
      <c r="AU49" s="205"/>
      <c r="BD49" s="201"/>
      <c r="BE49" s="201"/>
      <c r="BF49" s="205"/>
      <c r="BO49" s="201"/>
      <c r="BP49" s="201"/>
      <c r="BQ49" s="205"/>
      <c r="BZ49" s="201"/>
      <c r="CA49" s="201"/>
      <c r="CB49" s="205"/>
      <c r="CK49" s="201"/>
      <c r="CL49" s="201"/>
      <c r="CM49" s="205"/>
      <c r="CV49" s="201"/>
      <c r="CW49" s="201"/>
      <c r="CX49" s="205"/>
      <c r="DG49" s="201"/>
      <c r="DH49" s="201"/>
      <c r="DI49" s="205"/>
      <c r="DR49" s="201"/>
      <c r="DS49" s="201"/>
      <c r="DT49" s="205"/>
      <c r="EC49" s="201"/>
      <c r="ED49" s="201"/>
      <c r="EE49" s="205"/>
    </row>
    <row r="50" spans="1:140" s="206" customFormat="1" ht="30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5"/>
      <c r="O50" s="201"/>
      <c r="P50" s="201"/>
      <c r="Q50" s="201"/>
      <c r="R50" s="251"/>
      <c r="S50" s="251"/>
      <c r="T50" s="201"/>
      <c r="U50" s="201"/>
      <c r="V50" s="201"/>
      <c r="W50" s="201"/>
      <c r="X50" s="201"/>
      <c r="Y50" s="205"/>
      <c r="Z50" s="201"/>
      <c r="AA50" s="201"/>
      <c r="AB50" s="201"/>
      <c r="AC50" s="251"/>
      <c r="AD50" s="251"/>
      <c r="AE50" s="201"/>
      <c r="AF50" s="201"/>
      <c r="AG50" s="201"/>
      <c r="AH50" s="201"/>
      <c r="AI50" s="201"/>
      <c r="AJ50" s="205"/>
      <c r="AK50" s="201"/>
      <c r="AL50" s="201"/>
      <c r="AM50" s="201"/>
      <c r="AN50" s="251"/>
      <c r="AO50" s="251"/>
      <c r="AP50" s="201"/>
      <c r="AQ50" s="201"/>
      <c r="AR50" s="201"/>
      <c r="AS50" s="201"/>
      <c r="AT50" s="201"/>
      <c r="AU50" s="205"/>
      <c r="AV50" s="201"/>
      <c r="AW50" s="201"/>
      <c r="AX50" s="201"/>
      <c r="AY50" s="251"/>
      <c r="AZ50" s="251"/>
      <c r="BA50" s="201"/>
      <c r="BB50" s="201"/>
      <c r="BC50" s="201"/>
      <c r="BD50" s="201"/>
      <c r="BE50" s="201"/>
      <c r="BF50" s="205"/>
      <c r="BG50" s="201"/>
      <c r="BH50" s="201"/>
      <c r="BI50" s="201"/>
      <c r="BJ50" s="251"/>
      <c r="BK50" s="251"/>
      <c r="BL50" s="201"/>
      <c r="BM50" s="201"/>
      <c r="BN50" s="201"/>
      <c r="BO50" s="201"/>
      <c r="BP50" s="201"/>
      <c r="BQ50" s="205"/>
      <c r="BR50" s="201"/>
      <c r="BS50" s="201"/>
      <c r="BT50" s="201"/>
      <c r="BU50" s="251"/>
      <c r="BV50" s="251"/>
      <c r="BW50" s="201"/>
      <c r="BX50" s="201"/>
      <c r="BY50" s="201"/>
      <c r="BZ50" s="201"/>
      <c r="CA50" s="201"/>
      <c r="CB50" s="205"/>
      <c r="CC50" s="201"/>
      <c r="CD50" s="201"/>
      <c r="CE50" s="201"/>
      <c r="CF50" s="251"/>
      <c r="CG50" s="251"/>
      <c r="CH50" s="201"/>
      <c r="CI50" s="201"/>
      <c r="CJ50" s="201"/>
      <c r="CK50" s="201"/>
      <c r="CL50" s="201"/>
      <c r="CM50" s="205"/>
      <c r="CN50" s="201"/>
      <c r="CO50" s="201"/>
      <c r="CP50" s="201"/>
      <c r="CQ50" s="251"/>
      <c r="CR50" s="251"/>
      <c r="CS50" s="201"/>
      <c r="CT50" s="201"/>
      <c r="CU50" s="201"/>
      <c r="CV50" s="201"/>
      <c r="CW50" s="201"/>
      <c r="CX50" s="205"/>
      <c r="CY50" s="201"/>
      <c r="CZ50" s="201"/>
      <c r="DA50" s="201"/>
      <c r="DB50" s="251"/>
      <c r="DC50" s="251"/>
      <c r="DD50" s="201"/>
      <c r="DE50" s="201"/>
      <c r="DF50" s="201"/>
      <c r="DG50" s="201"/>
      <c r="DH50" s="201"/>
      <c r="DI50" s="205"/>
      <c r="DJ50" s="201"/>
      <c r="DK50" s="201"/>
      <c r="DL50" s="201"/>
      <c r="DM50" s="251"/>
      <c r="DN50" s="251"/>
      <c r="DO50" s="201"/>
      <c r="DP50" s="201"/>
      <c r="DQ50" s="201"/>
      <c r="DR50" s="201"/>
      <c r="DS50" s="201"/>
      <c r="DT50" s="205"/>
      <c r="DU50" s="201"/>
      <c r="DV50" s="201"/>
      <c r="DW50" s="201"/>
      <c r="DX50" s="251"/>
      <c r="DY50" s="251"/>
      <c r="DZ50" s="201"/>
      <c r="EA50" s="201"/>
      <c r="EB50" s="201"/>
      <c r="EC50" s="201"/>
      <c r="ED50" s="201"/>
      <c r="EE50" s="205"/>
      <c r="EF50" s="201"/>
      <c r="EG50" s="201"/>
      <c r="EH50" s="201"/>
      <c r="EI50" s="251"/>
      <c r="EJ50" s="251"/>
    </row>
    <row r="51" spans="1:140" s="206" customFormat="1" ht="30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5"/>
      <c r="O51" s="201"/>
      <c r="P51" s="201"/>
      <c r="Q51" s="201"/>
      <c r="R51" s="251"/>
      <c r="S51" s="251"/>
      <c r="T51" s="201"/>
      <c r="U51" s="201"/>
      <c r="V51" s="201"/>
      <c r="W51" s="201"/>
      <c r="X51" s="201"/>
      <c r="Y51" s="205"/>
      <c r="Z51" s="201"/>
      <c r="AA51" s="201"/>
      <c r="AB51" s="201"/>
      <c r="AC51" s="251"/>
      <c r="AD51" s="251"/>
      <c r="AE51" s="201"/>
      <c r="AF51" s="201"/>
      <c r="AG51" s="201"/>
      <c r="AH51" s="201"/>
      <c r="AI51" s="201"/>
      <c r="AJ51" s="205"/>
      <c r="AK51" s="201"/>
      <c r="AL51" s="201"/>
      <c r="AM51" s="201"/>
      <c r="AN51" s="251"/>
      <c r="AO51" s="251"/>
      <c r="AP51" s="201"/>
      <c r="AQ51" s="201"/>
      <c r="AR51" s="201"/>
      <c r="AS51" s="201"/>
      <c r="AT51" s="201"/>
      <c r="AU51" s="205"/>
      <c r="AV51" s="201"/>
      <c r="AW51" s="201"/>
      <c r="AX51" s="201"/>
      <c r="AY51" s="251"/>
      <c r="AZ51" s="251"/>
      <c r="BA51" s="201"/>
      <c r="BB51" s="201"/>
      <c r="BC51" s="201"/>
      <c r="BD51" s="201"/>
      <c r="BE51" s="201"/>
      <c r="BF51" s="205"/>
      <c r="BG51" s="201"/>
      <c r="BH51" s="201"/>
      <c r="BI51" s="201"/>
      <c r="BJ51" s="251"/>
      <c r="BK51" s="251"/>
      <c r="BL51" s="201"/>
      <c r="BM51" s="201"/>
      <c r="BN51" s="201"/>
      <c r="BO51" s="201"/>
      <c r="BP51" s="201"/>
      <c r="BQ51" s="205"/>
      <c r="BR51" s="201"/>
      <c r="BS51" s="201"/>
      <c r="BT51" s="201"/>
      <c r="BU51" s="251"/>
      <c r="BV51" s="251"/>
      <c r="BW51" s="201"/>
      <c r="BX51" s="201"/>
      <c r="BY51" s="201"/>
      <c r="BZ51" s="201"/>
      <c r="CA51" s="201"/>
      <c r="CB51" s="205"/>
      <c r="CC51" s="201"/>
      <c r="CD51" s="201"/>
      <c r="CE51" s="201"/>
      <c r="CF51" s="251"/>
      <c r="CG51" s="251"/>
      <c r="CH51" s="201"/>
      <c r="CI51" s="201"/>
      <c r="CJ51" s="201"/>
      <c r="CK51" s="201"/>
      <c r="CL51" s="201"/>
      <c r="CM51" s="205"/>
      <c r="CN51" s="201"/>
      <c r="CO51" s="201"/>
      <c r="CP51" s="201"/>
      <c r="CQ51" s="251"/>
      <c r="CR51" s="251"/>
      <c r="CS51" s="201"/>
      <c r="CT51" s="201"/>
      <c r="CU51" s="201"/>
      <c r="CV51" s="201"/>
      <c r="CW51" s="201"/>
      <c r="CX51" s="205"/>
      <c r="CY51" s="201"/>
      <c r="CZ51" s="201"/>
      <c r="DA51" s="201"/>
      <c r="DB51" s="251"/>
      <c r="DC51" s="251"/>
      <c r="DD51" s="201"/>
      <c r="DE51" s="201"/>
      <c r="DF51" s="201"/>
      <c r="DG51" s="201"/>
      <c r="DH51" s="201"/>
      <c r="DI51" s="205"/>
      <c r="DJ51" s="201"/>
      <c r="DK51" s="201"/>
      <c r="DL51" s="201"/>
      <c r="DM51" s="251"/>
      <c r="DN51" s="251"/>
      <c r="DO51" s="201"/>
      <c r="DP51" s="201"/>
      <c r="DQ51" s="201"/>
      <c r="DR51" s="201"/>
      <c r="DS51" s="201"/>
      <c r="DT51" s="205"/>
      <c r="DU51" s="201"/>
      <c r="DV51" s="201"/>
      <c r="DW51" s="201"/>
      <c r="DX51" s="251"/>
      <c r="DY51" s="251"/>
      <c r="DZ51" s="201"/>
      <c r="EA51" s="201"/>
      <c r="EB51" s="201"/>
      <c r="EC51" s="201"/>
      <c r="ED51" s="201"/>
      <c r="EE51" s="205"/>
      <c r="EF51" s="201"/>
      <c r="EG51" s="201"/>
      <c r="EH51" s="201"/>
      <c r="EI51" s="251"/>
      <c r="EJ51" s="251"/>
    </row>
    <row r="52" spans="1:140" s="206" customFormat="1" ht="30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5"/>
      <c r="O52" s="201"/>
      <c r="P52" s="201"/>
      <c r="Q52" s="201"/>
      <c r="R52" s="251"/>
      <c r="S52" s="251"/>
      <c r="T52" s="201"/>
      <c r="U52" s="201"/>
      <c r="V52" s="201"/>
      <c r="W52" s="201"/>
      <c r="X52" s="201"/>
      <c r="Y52" s="205"/>
      <c r="Z52" s="201"/>
      <c r="AA52" s="201"/>
      <c r="AB52" s="201"/>
      <c r="AC52" s="251"/>
      <c r="AD52" s="251"/>
      <c r="AE52" s="201"/>
      <c r="AF52" s="201"/>
      <c r="AG52" s="201"/>
      <c r="AH52" s="201"/>
      <c r="AI52" s="201"/>
      <c r="AJ52" s="205"/>
      <c r="AK52" s="201"/>
      <c r="AL52" s="201"/>
      <c r="AM52" s="201"/>
      <c r="AN52" s="251"/>
      <c r="AO52" s="251"/>
      <c r="AP52" s="201"/>
      <c r="AQ52" s="201"/>
      <c r="AR52" s="201"/>
      <c r="AS52" s="201"/>
      <c r="AT52" s="201"/>
      <c r="AU52" s="205"/>
      <c r="AV52" s="201"/>
      <c r="AW52" s="201"/>
      <c r="AX52" s="201"/>
      <c r="AY52" s="251"/>
      <c r="AZ52" s="251"/>
      <c r="BA52" s="201"/>
      <c r="BB52" s="201"/>
      <c r="BC52" s="201"/>
      <c r="BD52" s="201"/>
      <c r="BE52" s="201"/>
      <c r="BF52" s="205"/>
      <c r="BG52" s="201"/>
      <c r="BH52" s="201"/>
      <c r="BI52" s="201"/>
      <c r="BJ52" s="251"/>
      <c r="BK52" s="251"/>
      <c r="BL52" s="201"/>
      <c r="BM52" s="201"/>
      <c r="BN52" s="201"/>
      <c r="BO52" s="201"/>
      <c r="BP52" s="201"/>
      <c r="BQ52" s="205"/>
      <c r="BR52" s="201"/>
      <c r="BS52" s="201"/>
      <c r="BT52" s="201"/>
      <c r="BU52" s="251"/>
      <c r="BV52" s="251"/>
      <c r="BW52" s="201"/>
      <c r="BX52" s="201"/>
      <c r="BY52" s="201"/>
      <c r="BZ52" s="201"/>
      <c r="CA52" s="201"/>
      <c r="CB52" s="205"/>
      <c r="CC52" s="201"/>
      <c r="CD52" s="201"/>
      <c r="CE52" s="201"/>
      <c r="CF52" s="251"/>
      <c r="CG52" s="251"/>
      <c r="CH52" s="201"/>
      <c r="CI52" s="201"/>
      <c r="CJ52" s="201"/>
      <c r="CK52" s="201"/>
      <c r="CL52" s="201"/>
      <c r="CM52" s="205"/>
      <c r="CN52" s="201"/>
      <c r="CO52" s="201"/>
      <c r="CP52" s="201"/>
      <c r="CQ52" s="251"/>
      <c r="CR52" s="251"/>
      <c r="CS52" s="201"/>
      <c r="CT52" s="201"/>
      <c r="CU52" s="201"/>
      <c r="CV52" s="201"/>
      <c r="CW52" s="201"/>
      <c r="CX52" s="205"/>
      <c r="CY52" s="201"/>
      <c r="CZ52" s="201"/>
      <c r="DA52" s="201"/>
      <c r="DB52" s="251"/>
      <c r="DC52" s="251"/>
      <c r="DD52" s="201"/>
      <c r="DE52" s="201"/>
      <c r="DF52" s="201"/>
      <c r="DG52" s="201"/>
      <c r="DH52" s="201"/>
      <c r="DI52" s="205"/>
      <c r="DJ52" s="201"/>
      <c r="DK52" s="201"/>
      <c r="DL52" s="201"/>
      <c r="DM52" s="251"/>
      <c r="DN52" s="251"/>
      <c r="DO52" s="201"/>
      <c r="DP52" s="201"/>
      <c r="DQ52" s="201"/>
      <c r="DR52" s="201"/>
      <c r="DS52" s="201"/>
      <c r="DT52" s="205"/>
      <c r="DU52" s="201"/>
      <c r="DV52" s="201"/>
      <c r="DW52" s="201"/>
      <c r="DX52" s="251"/>
      <c r="DY52" s="251"/>
      <c r="DZ52" s="201"/>
      <c r="EA52" s="201"/>
      <c r="EB52" s="201"/>
      <c r="EC52" s="201"/>
      <c r="ED52" s="201"/>
      <c r="EE52" s="205"/>
      <c r="EF52" s="201"/>
      <c r="EG52" s="201"/>
      <c r="EH52" s="201"/>
      <c r="EI52" s="251"/>
      <c r="EJ52" s="251"/>
    </row>
    <row r="53" spans="1:140" s="206" customFormat="1" ht="30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5"/>
      <c r="O53" s="201"/>
      <c r="P53" s="201"/>
      <c r="Q53" s="201"/>
      <c r="R53" s="251"/>
      <c r="S53" s="251"/>
      <c r="T53" s="201"/>
      <c r="U53" s="201"/>
      <c r="V53" s="201"/>
      <c r="W53" s="201"/>
      <c r="X53" s="201"/>
      <c r="Y53" s="205"/>
      <c r="Z53" s="201"/>
      <c r="AA53" s="201"/>
      <c r="AB53" s="201"/>
      <c r="AC53" s="251"/>
      <c r="AD53" s="251"/>
      <c r="AE53" s="201"/>
      <c r="AF53" s="201"/>
      <c r="AG53" s="201"/>
      <c r="AH53" s="201"/>
      <c r="AI53" s="201"/>
      <c r="AJ53" s="205"/>
      <c r="AK53" s="201"/>
      <c r="AL53" s="201"/>
      <c r="AM53" s="201"/>
      <c r="AN53" s="251"/>
      <c r="AO53" s="251"/>
      <c r="AP53" s="201"/>
      <c r="AQ53" s="201"/>
      <c r="AR53" s="201"/>
      <c r="AS53" s="201"/>
      <c r="AT53" s="201"/>
      <c r="AU53" s="205"/>
      <c r="AV53" s="201"/>
      <c r="AW53" s="201"/>
      <c r="AX53" s="201"/>
      <c r="AY53" s="251"/>
      <c r="AZ53" s="251"/>
      <c r="BA53" s="201"/>
      <c r="BB53" s="201"/>
      <c r="BC53" s="201"/>
      <c r="BD53" s="201"/>
      <c r="BE53" s="201"/>
      <c r="BF53" s="205"/>
      <c r="BG53" s="201"/>
      <c r="BH53" s="201"/>
      <c r="BI53" s="201"/>
      <c r="BJ53" s="251"/>
      <c r="BK53" s="251"/>
      <c r="BL53" s="201"/>
      <c r="BM53" s="201"/>
      <c r="BN53" s="201"/>
      <c r="BO53" s="201"/>
      <c r="BP53" s="201"/>
      <c r="BQ53" s="205"/>
      <c r="BR53" s="201"/>
      <c r="BS53" s="201"/>
      <c r="BT53" s="201"/>
      <c r="BU53" s="251"/>
      <c r="BV53" s="251"/>
      <c r="BW53" s="201"/>
      <c r="BX53" s="201"/>
      <c r="BY53" s="201"/>
      <c r="BZ53" s="201"/>
      <c r="CA53" s="201"/>
      <c r="CB53" s="205"/>
      <c r="CC53" s="201"/>
      <c r="CD53" s="201"/>
      <c r="CE53" s="201"/>
      <c r="CF53" s="251"/>
      <c r="CG53" s="251"/>
      <c r="CH53" s="201"/>
      <c r="CI53" s="201"/>
      <c r="CJ53" s="201"/>
      <c r="CK53" s="201"/>
      <c r="CL53" s="201"/>
      <c r="CM53" s="205"/>
      <c r="CN53" s="201"/>
      <c r="CO53" s="201"/>
      <c r="CP53" s="201"/>
      <c r="CQ53" s="251"/>
      <c r="CR53" s="251"/>
      <c r="CS53" s="201"/>
      <c r="CT53" s="201"/>
      <c r="CU53" s="201"/>
      <c r="CV53" s="201"/>
      <c r="CW53" s="201"/>
      <c r="CX53" s="205"/>
      <c r="CY53" s="201"/>
      <c r="CZ53" s="201"/>
      <c r="DA53" s="201"/>
      <c r="DB53" s="251"/>
      <c r="DC53" s="251"/>
      <c r="DD53" s="201"/>
      <c r="DE53" s="201"/>
      <c r="DF53" s="201"/>
      <c r="DG53" s="201"/>
      <c r="DH53" s="201"/>
      <c r="DI53" s="205"/>
      <c r="DJ53" s="201"/>
      <c r="DK53" s="201"/>
      <c r="DL53" s="201"/>
      <c r="DM53" s="251"/>
      <c r="DN53" s="251"/>
      <c r="DO53" s="201"/>
      <c r="DP53" s="201"/>
      <c r="DQ53" s="201"/>
      <c r="DR53" s="201"/>
      <c r="DS53" s="201"/>
      <c r="DT53" s="205"/>
      <c r="DU53" s="201"/>
      <c r="DV53" s="201"/>
      <c r="DW53" s="201"/>
      <c r="DX53" s="251"/>
      <c r="DY53" s="251"/>
      <c r="DZ53" s="201"/>
      <c r="EA53" s="201"/>
      <c r="EB53" s="201"/>
      <c r="EC53" s="201"/>
      <c r="ED53" s="201"/>
      <c r="EE53" s="205"/>
      <c r="EF53" s="201"/>
      <c r="EG53" s="201"/>
      <c r="EH53" s="201"/>
      <c r="EI53" s="251"/>
      <c r="EJ53" s="251"/>
    </row>
    <row r="54" spans="1:140" s="206" customFormat="1" ht="30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5"/>
      <c r="O54" s="201"/>
      <c r="P54" s="201"/>
      <c r="Q54" s="201"/>
      <c r="R54" s="251"/>
      <c r="S54" s="251"/>
      <c r="T54" s="201"/>
      <c r="U54" s="201"/>
      <c r="V54" s="201"/>
      <c r="W54" s="201"/>
      <c r="X54" s="201"/>
      <c r="Y54" s="205"/>
      <c r="Z54" s="201"/>
      <c r="AA54" s="201"/>
      <c r="AB54" s="201"/>
      <c r="AC54" s="251"/>
      <c r="AD54" s="251"/>
      <c r="AE54" s="201"/>
      <c r="AF54" s="201"/>
      <c r="AG54" s="201"/>
      <c r="AH54" s="201"/>
      <c r="AI54" s="201"/>
      <c r="AJ54" s="205"/>
      <c r="AK54" s="201"/>
      <c r="AL54" s="201"/>
      <c r="AM54" s="201"/>
      <c r="AN54" s="251"/>
      <c r="AO54" s="251"/>
      <c r="AP54" s="201"/>
      <c r="AQ54" s="201"/>
      <c r="AR54" s="201"/>
      <c r="AS54" s="201"/>
      <c r="AT54" s="201"/>
      <c r="AU54" s="205"/>
      <c r="AV54" s="201"/>
      <c r="AW54" s="201"/>
      <c r="AX54" s="201"/>
      <c r="AY54" s="251"/>
      <c r="AZ54" s="251"/>
      <c r="BA54" s="201"/>
      <c r="BB54" s="201"/>
      <c r="BC54" s="201"/>
      <c r="BD54" s="201"/>
      <c r="BE54" s="201"/>
      <c r="BF54" s="205"/>
      <c r="BG54" s="201"/>
      <c r="BH54" s="201"/>
      <c r="BI54" s="201"/>
      <c r="BJ54" s="251"/>
      <c r="BK54" s="251"/>
      <c r="BL54" s="201"/>
      <c r="BM54" s="201"/>
      <c r="BN54" s="201"/>
      <c r="BO54" s="201"/>
      <c r="BP54" s="201"/>
      <c r="BQ54" s="205"/>
      <c r="BR54" s="201"/>
      <c r="BS54" s="201"/>
      <c r="BT54" s="201"/>
      <c r="BU54" s="251"/>
      <c r="BV54" s="251"/>
      <c r="BW54" s="201"/>
      <c r="BX54" s="201"/>
      <c r="BY54" s="201"/>
      <c r="BZ54" s="201"/>
      <c r="CA54" s="201"/>
      <c r="CB54" s="205"/>
      <c r="CC54" s="201"/>
      <c r="CD54" s="201"/>
      <c r="CE54" s="201"/>
      <c r="CF54" s="251"/>
      <c r="CG54" s="251"/>
      <c r="CH54" s="201"/>
      <c r="CI54" s="201"/>
      <c r="CJ54" s="201"/>
      <c r="CK54" s="201"/>
      <c r="CL54" s="201"/>
      <c r="CM54" s="205"/>
      <c r="CN54" s="201"/>
      <c r="CO54" s="201"/>
      <c r="CP54" s="201"/>
      <c r="CQ54" s="251"/>
      <c r="CR54" s="251"/>
      <c r="CS54" s="201"/>
      <c r="CT54" s="201"/>
      <c r="CU54" s="201"/>
      <c r="CV54" s="201"/>
      <c r="CW54" s="201"/>
      <c r="CX54" s="205"/>
      <c r="CY54" s="201"/>
      <c r="CZ54" s="201"/>
      <c r="DA54" s="201"/>
      <c r="DB54" s="251"/>
      <c r="DC54" s="251"/>
      <c r="DD54" s="201"/>
      <c r="DE54" s="201"/>
      <c r="DF54" s="201"/>
      <c r="DG54" s="201"/>
      <c r="DH54" s="201"/>
      <c r="DI54" s="205"/>
      <c r="DJ54" s="201"/>
      <c r="DK54" s="201"/>
      <c r="DL54" s="201"/>
      <c r="DM54" s="251"/>
      <c r="DN54" s="251"/>
      <c r="DO54" s="201"/>
      <c r="DP54" s="201"/>
      <c r="DQ54" s="201"/>
      <c r="DR54" s="201"/>
      <c r="DS54" s="201"/>
      <c r="DT54" s="205"/>
      <c r="DU54" s="201"/>
      <c r="DV54" s="201"/>
      <c r="DW54" s="201"/>
      <c r="DX54" s="251"/>
      <c r="DY54" s="251"/>
      <c r="DZ54" s="201"/>
      <c r="EA54" s="201"/>
      <c r="EB54" s="201"/>
      <c r="EC54" s="201"/>
      <c r="ED54" s="201"/>
      <c r="EE54" s="205"/>
      <c r="EF54" s="201"/>
      <c r="EG54" s="201"/>
      <c r="EH54" s="201"/>
      <c r="EI54" s="251"/>
      <c r="EJ54" s="251"/>
    </row>
    <row r="55" spans="1:140" s="206" customFormat="1" ht="30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5"/>
      <c r="O55" s="201"/>
      <c r="P55" s="201"/>
      <c r="Q55" s="201"/>
      <c r="R55" s="251"/>
      <c r="S55" s="251"/>
      <c r="T55" s="201"/>
      <c r="U55" s="201"/>
      <c r="V55" s="201"/>
      <c r="W55" s="201"/>
      <c r="X55" s="201"/>
      <c r="Y55" s="205"/>
      <c r="Z55" s="201"/>
      <c r="AA55" s="201"/>
      <c r="AB55" s="201"/>
      <c r="AC55" s="251"/>
      <c r="AD55" s="251"/>
      <c r="AE55" s="201"/>
      <c r="AF55" s="201"/>
      <c r="AG55" s="201"/>
      <c r="AH55" s="201"/>
      <c r="AI55" s="201"/>
      <c r="AJ55" s="205"/>
      <c r="AK55" s="201"/>
      <c r="AL55" s="201"/>
      <c r="AM55" s="201"/>
      <c r="AN55" s="251"/>
      <c r="AO55" s="251"/>
      <c r="AP55" s="201"/>
      <c r="AQ55" s="201"/>
      <c r="AR55" s="201"/>
      <c r="AS55" s="201"/>
      <c r="AT55" s="201"/>
      <c r="AU55" s="205"/>
      <c r="AV55" s="201"/>
      <c r="AW55" s="201"/>
      <c r="AX55" s="201"/>
      <c r="AY55" s="251"/>
      <c r="AZ55" s="251"/>
      <c r="BA55" s="201"/>
      <c r="BB55" s="201"/>
      <c r="BC55" s="201"/>
      <c r="BD55" s="201"/>
      <c r="BE55" s="201"/>
      <c r="BF55" s="205"/>
      <c r="BG55" s="201"/>
      <c r="BH55" s="201"/>
      <c r="BI55" s="201"/>
      <c r="BJ55" s="251"/>
      <c r="BK55" s="251"/>
      <c r="BL55" s="201"/>
      <c r="BM55" s="201"/>
      <c r="BN55" s="201"/>
      <c r="BO55" s="201"/>
      <c r="BP55" s="201"/>
      <c r="BQ55" s="205"/>
      <c r="BR55" s="201"/>
      <c r="BS55" s="201"/>
      <c r="BT55" s="201"/>
      <c r="BU55" s="251"/>
      <c r="BV55" s="251"/>
      <c r="BW55" s="201"/>
      <c r="BX55" s="201"/>
      <c r="BY55" s="201"/>
      <c r="BZ55" s="201"/>
      <c r="CA55" s="201"/>
      <c r="CB55" s="205"/>
      <c r="CC55" s="201"/>
      <c r="CD55" s="201"/>
      <c r="CE55" s="201"/>
      <c r="CF55" s="251"/>
      <c r="CG55" s="251"/>
      <c r="CH55" s="201"/>
      <c r="CI55" s="201"/>
      <c r="CJ55" s="201"/>
      <c r="CK55" s="201"/>
      <c r="CL55" s="201"/>
      <c r="CM55" s="205"/>
      <c r="CN55" s="201"/>
      <c r="CO55" s="201"/>
      <c r="CP55" s="201"/>
      <c r="CQ55" s="251"/>
      <c r="CR55" s="251"/>
      <c r="CS55" s="201"/>
      <c r="CT55" s="201"/>
      <c r="CU55" s="201"/>
      <c r="CV55" s="201"/>
      <c r="CW55" s="201"/>
      <c r="CX55" s="205"/>
      <c r="CY55" s="201"/>
      <c r="CZ55" s="201"/>
      <c r="DA55" s="201"/>
      <c r="DB55" s="251"/>
      <c r="DC55" s="251"/>
      <c r="DD55" s="201"/>
      <c r="DE55" s="201"/>
      <c r="DF55" s="201"/>
      <c r="DG55" s="201"/>
      <c r="DH55" s="201"/>
      <c r="DI55" s="205"/>
      <c r="DJ55" s="201"/>
      <c r="DK55" s="201"/>
      <c r="DL55" s="201"/>
      <c r="DM55" s="251"/>
      <c r="DN55" s="251"/>
      <c r="DO55" s="201"/>
      <c r="DP55" s="201"/>
      <c r="DQ55" s="201"/>
      <c r="DR55" s="201"/>
      <c r="DS55" s="201"/>
      <c r="DT55" s="205"/>
      <c r="DU55" s="201"/>
      <c r="DV55" s="201"/>
      <c r="DW55" s="201"/>
      <c r="DX55" s="251"/>
      <c r="DY55" s="251"/>
      <c r="DZ55" s="201"/>
      <c r="EA55" s="201"/>
      <c r="EB55" s="201"/>
      <c r="EC55" s="201"/>
      <c r="ED55" s="201"/>
      <c r="EE55" s="205"/>
      <c r="EF55" s="201"/>
      <c r="EG55" s="201"/>
      <c r="EH55" s="201"/>
      <c r="EI55" s="251"/>
      <c r="EJ55" s="251"/>
    </row>
    <row r="56" spans="1:140" s="206" customFormat="1" ht="30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5"/>
      <c r="O56" s="201"/>
      <c r="P56" s="201"/>
      <c r="Q56" s="201"/>
      <c r="R56" s="251"/>
      <c r="S56" s="251"/>
      <c r="T56" s="201"/>
      <c r="U56" s="201"/>
      <c r="V56" s="201"/>
      <c r="W56" s="201"/>
      <c r="X56" s="201"/>
      <c r="Y56" s="205"/>
      <c r="Z56" s="201"/>
      <c r="AA56" s="201"/>
      <c r="AB56" s="201"/>
      <c r="AC56" s="251"/>
      <c r="AD56" s="251"/>
      <c r="AE56" s="201"/>
      <c r="AF56" s="201"/>
      <c r="AG56" s="201"/>
      <c r="AH56" s="201"/>
      <c r="AI56" s="201"/>
      <c r="AJ56" s="205"/>
      <c r="AK56" s="201"/>
      <c r="AL56" s="201"/>
      <c r="AM56" s="201"/>
      <c r="AN56" s="251"/>
      <c r="AO56" s="251"/>
      <c r="AP56" s="201"/>
      <c r="AQ56" s="201"/>
      <c r="AR56" s="201"/>
      <c r="AS56" s="201"/>
      <c r="AT56" s="201"/>
      <c r="AU56" s="205"/>
      <c r="AV56" s="201"/>
      <c r="AW56" s="201"/>
      <c r="AX56" s="201"/>
      <c r="AY56" s="251"/>
      <c r="AZ56" s="251"/>
      <c r="BA56" s="201"/>
      <c r="BB56" s="201"/>
      <c r="BC56" s="201"/>
      <c r="BD56" s="201"/>
      <c r="BE56" s="201"/>
      <c r="BF56" s="205"/>
      <c r="BG56" s="201"/>
      <c r="BH56" s="201"/>
      <c r="BI56" s="201"/>
      <c r="BJ56" s="251"/>
      <c r="BK56" s="251"/>
      <c r="BL56" s="201"/>
      <c r="BM56" s="201"/>
      <c r="BN56" s="201"/>
      <c r="BO56" s="201"/>
      <c r="BP56" s="201"/>
      <c r="BQ56" s="205"/>
      <c r="BR56" s="201"/>
      <c r="BS56" s="201"/>
      <c r="BT56" s="201"/>
      <c r="BU56" s="251"/>
      <c r="BV56" s="251"/>
      <c r="BW56" s="201"/>
      <c r="BX56" s="201"/>
      <c r="BY56" s="201"/>
      <c r="BZ56" s="201"/>
      <c r="CA56" s="201"/>
      <c r="CB56" s="205"/>
      <c r="CC56" s="201"/>
      <c r="CD56" s="201"/>
      <c r="CE56" s="201"/>
      <c r="CF56" s="251"/>
      <c r="CG56" s="251"/>
      <c r="CH56" s="201"/>
      <c r="CI56" s="201"/>
      <c r="CJ56" s="201"/>
      <c r="CK56" s="201"/>
      <c r="CL56" s="201"/>
      <c r="CM56" s="205"/>
      <c r="CN56" s="201"/>
      <c r="CO56" s="201"/>
      <c r="CP56" s="201"/>
      <c r="CQ56" s="251"/>
      <c r="CR56" s="251"/>
      <c r="CS56" s="201"/>
      <c r="CT56" s="201"/>
      <c r="CU56" s="201"/>
      <c r="CV56" s="201"/>
      <c r="CW56" s="201"/>
      <c r="CX56" s="205"/>
      <c r="CY56" s="201"/>
      <c r="CZ56" s="201"/>
      <c r="DA56" s="201"/>
      <c r="DB56" s="251"/>
      <c r="DC56" s="251"/>
      <c r="DD56" s="201"/>
      <c r="DE56" s="201"/>
      <c r="DF56" s="201"/>
      <c r="DG56" s="201"/>
      <c r="DH56" s="201"/>
      <c r="DI56" s="205"/>
      <c r="DJ56" s="201"/>
      <c r="DK56" s="201"/>
      <c r="DL56" s="201"/>
      <c r="DM56" s="251"/>
      <c r="DN56" s="251"/>
      <c r="DO56" s="201"/>
      <c r="DP56" s="201"/>
      <c r="DQ56" s="201"/>
      <c r="DR56" s="201"/>
      <c r="DS56" s="201"/>
      <c r="DT56" s="205"/>
      <c r="DU56" s="201"/>
      <c r="DV56" s="201"/>
      <c r="DW56" s="201"/>
      <c r="DX56" s="251"/>
      <c r="DY56" s="251"/>
      <c r="DZ56" s="201"/>
      <c r="EA56" s="201"/>
      <c r="EB56" s="201"/>
      <c r="EC56" s="201"/>
      <c r="ED56" s="201"/>
      <c r="EE56" s="205"/>
      <c r="EF56" s="201"/>
      <c r="EG56" s="201"/>
      <c r="EH56" s="201"/>
      <c r="EI56" s="251"/>
      <c r="EJ56" s="251"/>
    </row>
    <row r="57" spans="1:140" s="206" customFormat="1" ht="30" customHeigh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5"/>
      <c r="O57" s="201"/>
      <c r="P57" s="201"/>
      <c r="Q57" s="201"/>
      <c r="R57" s="251"/>
      <c r="S57" s="251"/>
      <c r="T57" s="201"/>
      <c r="U57" s="201"/>
      <c r="V57" s="201"/>
      <c r="W57" s="201"/>
      <c r="X57" s="201"/>
      <c r="Y57" s="205"/>
      <c r="Z57" s="201"/>
      <c r="AA57" s="201"/>
      <c r="AB57" s="201"/>
      <c r="AC57" s="251"/>
      <c r="AD57" s="251"/>
      <c r="AE57" s="201"/>
      <c r="AF57" s="201"/>
      <c r="AG57" s="201"/>
      <c r="AH57" s="201"/>
      <c r="AI57" s="201"/>
      <c r="AJ57" s="205"/>
      <c r="AK57" s="201"/>
      <c r="AL57" s="201"/>
      <c r="AM57" s="201"/>
      <c r="AN57" s="251"/>
      <c r="AO57" s="251"/>
      <c r="AP57" s="201"/>
      <c r="AQ57" s="201"/>
      <c r="AR57" s="201"/>
      <c r="AS57" s="201"/>
      <c r="AT57" s="201"/>
      <c r="AU57" s="205"/>
      <c r="AV57" s="201"/>
      <c r="AW57" s="201"/>
      <c r="AX57" s="201"/>
      <c r="AY57" s="251"/>
      <c r="AZ57" s="251"/>
      <c r="BA57" s="201"/>
      <c r="BB57" s="201"/>
      <c r="BC57" s="201"/>
      <c r="BD57" s="201"/>
      <c r="BE57" s="201"/>
      <c r="BF57" s="205"/>
      <c r="BG57" s="201"/>
      <c r="BH57" s="201"/>
      <c r="BI57" s="201"/>
      <c r="BJ57" s="251"/>
      <c r="BK57" s="251"/>
      <c r="BL57" s="201"/>
      <c r="BM57" s="201"/>
      <c r="BN57" s="201"/>
      <c r="BO57" s="201"/>
      <c r="BP57" s="201"/>
      <c r="BQ57" s="205"/>
      <c r="BR57" s="201"/>
      <c r="BS57" s="201"/>
      <c r="BT57" s="201"/>
      <c r="BU57" s="251"/>
      <c r="BV57" s="251"/>
      <c r="BW57" s="201"/>
      <c r="BX57" s="201"/>
      <c r="BY57" s="201"/>
      <c r="BZ57" s="201"/>
      <c r="CA57" s="201"/>
      <c r="CB57" s="205"/>
      <c r="CC57" s="201"/>
      <c r="CD57" s="201"/>
      <c r="CE57" s="201"/>
      <c r="CF57" s="251"/>
      <c r="CG57" s="251"/>
      <c r="CH57" s="201"/>
      <c r="CI57" s="201"/>
      <c r="CJ57" s="201"/>
      <c r="CK57" s="201"/>
      <c r="CL57" s="201"/>
      <c r="CM57" s="205"/>
      <c r="CN57" s="201"/>
      <c r="CO57" s="201"/>
      <c r="CP57" s="201"/>
      <c r="CQ57" s="251"/>
      <c r="CR57" s="251"/>
      <c r="CS57" s="201"/>
      <c r="CT57" s="201"/>
      <c r="CU57" s="201"/>
      <c r="CV57" s="201"/>
      <c r="CW57" s="201"/>
      <c r="CX57" s="205"/>
      <c r="CY57" s="201"/>
      <c r="CZ57" s="201"/>
      <c r="DA57" s="201"/>
      <c r="DB57" s="251"/>
      <c r="DC57" s="251"/>
      <c r="DD57" s="201"/>
      <c r="DE57" s="201"/>
      <c r="DF57" s="201"/>
      <c r="DG57" s="201"/>
      <c r="DH57" s="201"/>
      <c r="DI57" s="205"/>
      <c r="DJ57" s="201"/>
      <c r="DK57" s="201"/>
      <c r="DL57" s="201"/>
      <c r="DM57" s="251"/>
      <c r="DN57" s="251"/>
      <c r="DO57" s="201"/>
      <c r="DP57" s="201"/>
      <c r="DQ57" s="201"/>
      <c r="DR57" s="201"/>
      <c r="DS57" s="201"/>
      <c r="DT57" s="205"/>
      <c r="DU57" s="201"/>
      <c r="DV57" s="201"/>
      <c r="DW57" s="201"/>
      <c r="DX57" s="251"/>
      <c r="DY57" s="251"/>
      <c r="DZ57" s="201"/>
      <c r="EA57" s="201"/>
      <c r="EB57" s="201"/>
      <c r="EC57" s="201"/>
      <c r="ED57" s="201"/>
      <c r="EE57" s="205"/>
      <c r="EF57" s="201"/>
      <c r="EG57" s="201"/>
      <c r="EH57" s="201"/>
      <c r="EI57" s="251"/>
      <c r="EJ57" s="251"/>
    </row>
    <row r="58" spans="1:140" s="206" customFormat="1" ht="30" customHeight="1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5"/>
      <c r="O58" s="201"/>
      <c r="P58" s="201"/>
      <c r="Q58" s="201"/>
      <c r="R58" s="251"/>
      <c r="S58" s="251"/>
      <c r="T58" s="201"/>
      <c r="U58" s="201"/>
      <c r="V58" s="201"/>
      <c r="W58" s="201"/>
      <c r="X58" s="201"/>
      <c r="Y58" s="205"/>
      <c r="Z58" s="201"/>
      <c r="AA58" s="201"/>
      <c r="AB58" s="201"/>
      <c r="AC58" s="251"/>
      <c r="AD58" s="251"/>
      <c r="AE58" s="201"/>
      <c r="AF58" s="201"/>
      <c r="AG58" s="201"/>
      <c r="AH58" s="201"/>
      <c r="AI58" s="201"/>
      <c r="AJ58" s="205"/>
      <c r="AK58" s="201"/>
      <c r="AL58" s="201"/>
      <c r="AM58" s="201"/>
      <c r="AN58" s="251"/>
      <c r="AO58" s="251"/>
      <c r="AP58" s="201"/>
      <c r="AQ58" s="201"/>
      <c r="AR58" s="201"/>
      <c r="AS58" s="201"/>
      <c r="AT58" s="201"/>
      <c r="AU58" s="205"/>
      <c r="AV58" s="201"/>
      <c r="AW58" s="201"/>
      <c r="AX58" s="201"/>
      <c r="AY58" s="251"/>
      <c r="AZ58" s="251"/>
      <c r="BA58" s="201"/>
      <c r="BB58" s="201"/>
      <c r="BC58" s="201"/>
      <c r="BD58" s="201"/>
      <c r="BE58" s="201"/>
      <c r="BF58" s="205"/>
      <c r="BG58" s="201"/>
      <c r="BH58" s="201"/>
      <c r="BI58" s="201"/>
      <c r="BJ58" s="251"/>
      <c r="BK58" s="251"/>
      <c r="BL58" s="201"/>
      <c r="BM58" s="201"/>
      <c r="BN58" s="201"/>
      <c r="BO58" s="201"/>
      <c r="BP58" s="201"/>
      <c r="BQ58" s="205"/>
      <c r="BR58" s="201"/>
      <c r="BS58" s="201"/>
      <c r="BT58" s="201"/>
      <c r="BU58" s="251"/>
      <c r="BV58" s="251"/>
      <c r="BW58" s="201"/>
      <c r="BX58" s="201"/>
      <c r="BY58" s="201"/>
      <c r="BZ58" s="201"/>
      <c r="CA58" s="201"/>
      <c r="CB58" s="205"/>
      <c r="CC58" s="201"/>
      <c r="CD58" s="201"/>
      <c r="CE58" s="201"/>
      <c r="CF58" s="251"/>
      <c r="CG58" s="251"/>
      <c r="CH58" s="201"/>
      <c r="CI58" s="201"/>
      <c r="CJ58" s="201"/>
      <c r="CK58" s="201"/>
      <c r="CL58" s="201"/>
      <c r="CM58" s="205"/>
      <c r="CN58" s="201"/>
      <c r="CO58" s="201"/>
      <c r="CP58" s="201"/>
      <c r="CQ58" s="251"/>
      <c r="CR58" s="251"/>
      <c r="CS58" s="201"/>
      <c r="CT58" s="201"/>
      <c r="CU58" s="201"/>
      <c r="CV58" s="201"/>
      <c r="CW58" s="201"/>
      <c r="CX58" s="205"/>
      <c r="CY58" s="201"/>
      <c r="CZ58" s="201"/>
      <c r="DA58" s="201"/>
      <c r="DB58" s="251"/>
      <c r="DC58" s="251"/>
      <c r="DD58" s="201"/>
      <c r="DE58" s="201"/>
      <c r="DF58" s="201"/>
      <c r="DG58" s="201"/>
      <c r="DH58" s="201"/>
      <c r="DI58" s="205"/>
      <c r="DJ58" s="201"/>
      <c r="DK58" s="201"/>
      <c r="DL58" s="201"/>
      <c r="DM58" s="251"/>
      <c r="DN58" s="251"/>
      <c r="DO58" s="201"/>
      <c r="DP58" s="201"/>
      <c r="DQ58" s="201"/>
      <c r="DR58" s="201"/>
      <c r="DS58" s="201"/>
      <c r="DT58" s="205"/>
      <c r="DU58" s="201"/>
      <c r="DV58" s="201"/>
      <c r="DW58" s="201"/>
      <c r="DX58" s="251"/>
      <c r="DY58" s="251"/>
      <c r="DZ58" s="201"/>
      <c r="EA58" s="201"/>
      <c r="EB58" s="201"/>
      <c r="EC58" s="201"/>
      <c r="ED58" s="201"/>
      <c r="EE58" s="205"/>
      <c r="EF58" s="201"/>
      <c r="EG58" s="201"/>
      <c r="EH58" s="201"/>
      <c r="EI58" s="251"/>
      <c r="EJ58" s="251"/>
    </row>
    <row r="59" spans="1:140" s="206" customFormat="1" ht="30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5"/>
      <c r="O59" s="201"/>
      <c r="P59" s="201"/>
      <c r="Q59" s="201"/>
      <c r="R59" s="251"/>
      <c r="S59" s="251"/>
      <c r="T59" s="201"/>
      <c r="U59" s="201"/>
      <c r="V59" s="201"/>
      <c r="W59" s="201"/>
      <c r="X59" s="201"/>
      <c r="Y59" s="205"/>
      <c r="Z59" s="201"/>
      <c r="AA59" s="201"/>
      <c r="AB59" s="201"/>
      <c r="AC59" s="251"/>
      <c r="AD59" s="251"/>
      <c r="AE59" s="201"/>
      <c r="AF59" s="201"/>
      <c r="AG59" s="201"/>
      <c r="AH59" s="201"/>
      <c r="AI59" s="201"/>
      <c r="AJ59" s="205"/>
      <c r="AK59" s="201"/>
      <c r="AL59" s="201"/>
      <c r="AM59" s="201"/>
      <c r="AN59" s="251"/>
      <c r="AO59" s="251"/>
      <c r="AP59" s="201"/>
      <c r="AQ59" s="201"/>
      <c r="AR59" s="201"/>
      <c r="AS59" s="201"/>
      <c r="AT59" s="201"/>
      <c r="AU59" s="205"/>
      <c r="AV59" s="201"/>
      <c r="AW59" s="201"/>
      <c r="AX59" s="201"/>
      <c r="AY59" s="251"/>
      <c r="AZ59" s="251"/>
      <c r="BA59" s="201"/>
      <c r="BB59" s="201"/>
      <c r="BC59" s="201"/>
      <c r="BD59" s="201"/>
      <c r="BE59" s="201"/>
      <c r="BF59" s="205"/>
      <c r="BG59" s="201"/>
      <c r="BH59" s="201"/>
      <c r="BI59" s="201"/>
      <c r="BJ59" s="251"/>
      <c r="BK59" s="251"/>
      <c r="BL59" s="201"/>
      <c r="BM59" s="201"/>
      <c r="BN59" s="201"/>
      <c r="BO59" s="201"/>
      <c r="BP59" s="201"/>
      <c r="BQ59" s="205"/>
      <c r="BR59" s="201"/>
      <c r="BS59" s="201"/>
      <c r="BT59" s="201"/>
      <c r="BU59" s="251"/>
      <c r="BV59" s="251"/>
      <c r="BW59" s="201"/>
      <c r="BX59" s="201"/>
      <c r="BY59" s="201"/>
      <c r="BZ59" s="201"/>
      <c r="CA59" s="201"/>
      <c r="CB59" s="205"/>
      <c r="CC59" s="201"/>
      <c r="CD59" s="201"/>
      <c r="CE59" s="201"/>
      <c r="CF59" s="251"/>
      <c r="CG59" s="251"/>
      <c r="CH59" s="201"/>
      <c r="CI59" s="201"/>
      <c r="CJ59" s="201"/>
      <c r="CK59" s="201"/>
      <c r="CL59" s="201"/>
      <c r="CM59" s="205"/>
      <c r="CN59" s="201"/>
      <c r="CO59" s="201"/>
      <c r="CP59" s="201"/>
      <c r="CQ59" s="251"/>
      <c r="CR59" s="251"/>
      <c r="CS59" s="201"/>
      <c r="CT59" s="201"/>
      <c r="CU59" s="201"/>
      <c r="CV59" s="201"/>
      <c r="CW59" s="201"/>
      <c r="CX59" s="205"/>
      <c r="CY59" s="201"/>
      <c r="CZ59" s="201"/>
      <c r="DA59" s="201"/>
      <c r="DB59" s="251"/>
      <c r="DC59" s="251"/>
      <c r="DD59" s="201"/>
      <c r="DE59" s="201"/>
      <c r="DF59" s="201"/>
      <c r="DG59" s="201"/>
      <c r="DH59" s="201"/>
      <c r="DI59" s="205"/>
      <c r="DJ59" s="201"/>
      <c r="DK59" s="201"/>
      <c r="DL59" s="201"/>
      <c r="DM59" s="251"/>
      <c r="DN59" s="251"/>
      <c r="DO59" s="201"/>
      <c r="DP59" s="201"/>
      <c r="DQ59" s="201"/>
      <c r="DR59" s="201"/>
      <c r="DS59" s="201"/>
      <c r="DT59" s="205"/>
      <c r="DU59" s="201"/>
      <c r="DV59" s="201"/>
      <c r="DW59" s="201"/>
      <c r="DX59" s="251"/>
      <c r="DY59" s="251"/>
      <c r="DZ59" s="201"/>
      <c r="EA59" s="201"/>
      <c r="EB59" s="201"/>
      <c r="EC59" s="201"/>
      <c r="ED59" s="201"/>
      <c r="EE59" s="205"/>
      <c r="EF59" s="201"/>
      <c r="EG59" s="201"/>
      <c r="EH59" s="201"/>
      <c r="EI59" s="251"/>
      <c r="EJ59" s="251"/>
    </row>
    <row r="60" spans="1:140" s="206" customFormat="1" ht="30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5"/>
      <c r="O60" s="201"/>
      <c r="P60" s="201"/>
      <c r="Q60" s="201"/>
      <c r="R60" s="251"/>
      <c r="S60" s="251"/>
      <c r="T60" s="201"/>
      <c r="U60" s="201"/>
      <c r="V60" s="201"/>
      <c r="W60" s="201"/>
      <c r="X60" s="201"/>
      <c r="Y60" s="205"/>
      <c r="Z60" s="201"/>
      <c r="AA60" s="201"/>
      <c r="AB60" s="201"/>
      <c r="AC60" s="251"/>
      <c r="AD60" s="251"/>
      <c r="AE60" s="201"/>
      <c r="AF60" s="201"/>
      <c r="AG60" s="201"/>
      <c r="AH60" s="201"/>
      <c r="AI60" s="201"/>
      <c r="AJ60" s="205"/>
      <c r="AK60" s="201"/>
      <c r="AL60" s="201"/>
      <c r="AM60" s="201"/>
      <c r="AN60" s="251"/>
      <c r="AO60" s="251"/>
      <c r="AP60" s="201"/>
      <c r="AQ60" s="201"/>
      <c r="AR60" s="201"/>
      <c r="AS60" s="201"/>
      <c r="AT60" s="201"/>
      <c r="AU60" s="205"/>
      <c r="AV60" s="201"/>
      <c r="AW60" s="201"/>
      <c r="AX60" s="201"/>
      <c r="AY60" s="251"/>
      <c r="AZ60" s="251"/>
      <c r="BA60" s="201"/>
      <c r="BB60" s="201"/>
      <c r="BC60" s="201"/>
      <c r="BD60" s="201"/>
      <c r="BE60" s="201"/>
      <c r="BF60" s="205"/>
      <c r="BG60" s="201"/>
      <c r="BH60" s="201"/>
      <c r="BI60" s="201"/>
      <c r="BJ60" s="251"/>
      <c r="BK60" s="251"/>
      <c r="BL60" s="201"/>
      <c r="BM60" s="201"/>
      <c r="BN60" s="201"/>
      <c r="BO60" s="201"/>
      <c r="BP60" s="201"/>
      <c r="BQ60" s="205"/>
      <c r="BR60" s="201"/>
      <c r="BS60" s="201"/>
      <c r="BT60" s="201"/>
      <c r="BU60" s="251"/>
      <c r="BV60" s="251"/>
      <c r="BW60" s="201"/>
      <c r="BX60" s="201"/>
      <c r="BY60" s="201"/>
      <c r="BZ60" s="201"/>
      <c r="CA60" s="201"/>
      <c r="CB60" s="205"/>
      <c r="CC60" s="201"/>
      <c r="CD60" s="201"/>
      <c r="CE60" s="201"/>
      <c r="CF60" s="251"/>
      <c r="CG60" s="251"/>
      <c r="CH60" s="201"/>
      <c r="CI60" s="201"/>
      <c r="CJ60" s="201"/>
      <c r="CK60" s="201"/>
      <c r="CL60" s="201"/>
      <c r="CM60" s="205"/>
      <c r="CN60" s="201"/>
      <c r="CO60" s="201"/>
      <c r="CP60" s="201"/>
      <c r="CQ60" s="251"/>
      <c r="CR60" s="251"/>
      <c r="CS60" s="201"/>
      <c r="CT60" s="201"/>
      <c r="CU60" s="201"/>
      <c r="CV60" s="201"/>
      <c r="CW60" s="201"/>
      <c r="CX60" s="205"/>
      <c r="CY60" s="201"/>
      <c r="CZ60" s="201"/>
      <c r="DA60" s="201"/>
      <c r="DB60" s="251"/>
      <c r="DC60" s="251"/>
      <c r="DD60" s="201"/>
      <c r="DE60" s="201"/>
      <c r="DF60" s="201"/>
      <c r="DG60" s="201"/>
      <c r="DH60" s="201"/>
      <c r="DI60" s="205"/>
      <c r="DJ60" s="201"/>
      <c r="DK60" s="201"/>
      <c r="DL60" s="201"/>
      <c r="DM60" s="251"/>
      <c r="DN60" s="251"/>
      <c r="DO60" s="201"/>
      <c r="DP60" s="201"/>
      <c r="DQ60" s="201"/>
      <c r="DR60" s="201"/>
      <c r="DS60" s="201"/>
      <c r="DT60" s="205"/>
      <c r="DU60" s="201"/>
      <c r="DV60" s="201"/>
      <c r="DW60" s="201"/>
      <c r="DX60" s="251"/>
      <c r="DY60" s="251"/>
      <c r="DZ60" s="201"/>
      <c r="EA60" s="201"/>
      <c r="EB60" s="201"/>
      <c r="EC60" s="201"/>
      <c r="ED60" s="201"/>
      <c r="EE60" s="205"/>
      <c r="EF60" s="201"/>
      <c r="EG60" s="201"/>
      <c r="EH60" s="201"/>
      <c r="EI60" s="251"/>
      <c r="EJ60" s="251"/>
    </row>
    <row r="61" spans="1:140" s="206" customFormat="1" ht="30" customHeight="1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5"/>
      <c r="O61" s="201"/>
      <c r="P61" s="201"/>
      <c r="Q61" s="201"/>
      <c r="R61" s="251"/>
      <c r="S61" s="251"/>
      <c r="T61" s="201"/>
      <c r="U61" s="201"/>
      <c r="V61" s="201"/>
      <c r="W61" s="201"/>
      <c r="X61" s="201"/>
      <c r="Y61" s="205"/>
      <c r="Z61" s="201"/>
      <c r="AA61" s="201"/>
      <c r="AB61" s="201"/>
      <c r="AC61" s="251"/>
      <c r="AD61" s="251"/>
      <c r="AE61" s="201"/>
      <c r="AF61" s="201"/>
      <c r="AG61" s="201"/>
      <c r="AH61" s="201"/>
      <c r="AI61" s="201"/>
      <c r="AJ61" s="205"/>
      <c r="AK61" s="201"/>
      <c r="AL61" s="201"/>
      <c r="AM61" s="201"/>
      <c r="AN61" s="251"/>
      <c r="AO61" s="251"/>
      <c r="AP61" s="201"/>
      <c r="AQ61" s="201"/>
      <c r="AR61" s="201"/>
      <c r="AS61" s="201"/>
      <c r="AT61" s="201"/>
      <c r="AU61" s="205"/>
      <c r="AV61" s="201"/>
      <c r="AW61" s="201"/>
      <c r="AX61" s="201"/>
      <c r="AY61" s="251"/>
      <c r="AZ61" s="251"/>
      <c r="BA61" s="201"/>
      <c r="BB61" s="201"/>
      <c r="BC61" s="201"/>
      <c r="BD61" s="201"/>
      <c r="BE61" s="201"/>
      <c r="BF61" s="205"/>
      <c r="BG61" s="201"/>
      <c r="BH61" s="201"/>
      <c r="BI61" s="201"/>
      <c r="BJ61" s="251"/>
      <c r="BK61" s="251"/>
      <c r="BL61" s="201"/>
      <c r="BM61" s="201"/>
      <c r="BN61" s="201"/>
      <c r="BO61" s="201"/>
      <c r="BP61" s="201"/>
      <c r="BQ61" s="205"/>
      <c r="BR61" s="201"/>
      <c r="BS61" s="201"/>
      <c r="BT61" s="201"/>
      <c r="BU61" s="251"/>
      <c r="BV61" s="251"/>
      <c r="BW61" s="201"/>
      <c r="BX61" s="201"/>
      <c r="BY61" s="201"/>
      <c r="BZ61" s="201"/>
      <c r="CA61" s="201"/>
      <c r="CB61" s="205"/>
      <c r="CC61" s="201"/>
      <c r="CD61" s="201"/>
      <c r="CE61" s="201"/>
      <c r="CF61" s="251"/>
      <c r="CG61" s="251"/>
      <c r="CH61" s="201"/>
      <c r="CI61" s="201"/>
      <c r="CJ61" s="201"/>
      <c r="CK61" s="201"/>
      <c r="CL61" s="201"/>
      <c r="CM61" s="205"/>
      <c r="CN61" s="201"/>
      <c r="CO61" s="201"/>
      <c r="CP61" s="201"/>
      <c r="CQ61" s="251"/>
      <c r="CR61" s="251"/>
      <c r="CS61" s="201"/>
      <c r="CT61" s="201"/>
      <c r="CU61" s="201"/>
      <c r="CV61" s="201"/>
      <c r="CW61" s="201"/>
      <c r="CX61" s="205"/>
      <c r="CY61" s="201"/>
      <c r="CZ61" s="201"/>
      <c r="DA61" s="201"/>
      <c r="DB61" s="251"/>
      <c r="DC61" s="251"/>
      <c r="DD61" s="201"/>
      <c r="DE61" s="201"/>
      <c r="DF61" s="201"/>
      <c r="DG61" s="201"/>
      <c r="DH61" s="201"/>
      <c r="DI61" s="205"/>
      <c r="DJ61" s="201"/>
      <c r="DK61" s="201"/>
      <c r="DL61" s="201"/>
      <c r="DM61" s="251"/>
      <c r="DN61" s="251"/>
      <c r="DO61" s="201"/>
      <c r="DP61" s="201"/>
      <c r="DQ61" s="201"/>
      <c r="DR61" s="201"/>
      <c r="DS61" s="201"/>
      <c r="DT61" s="205"/>
      <c r="DU61" s="201"/>
      <c r="DV61" s="201"/>
      <c r="DW61" s="201"/>
      <c r="DX61" s="251"/>
      <c r="DY61" s="251"/>
      <c r="DZ61" s="201"/>
      <c r="EA61" s="201"/>
      <c r="EB61" s="201"/>
      <c r="EC61" s="201"/>
      <c r="ED61" s="201"/>
      <c r="EE61" s="205"/>
      <c r="EF61" s="201"/>
      <c r="EG61" s="201"/>
      <c r="EH61" s="201"/>
      <c r="EI61" s="251"/>
      <c r="EJ61" s="251"/>
    </row>
    <row r="62" spans="1:140" s="206" customFormat="1" ht="30" customHeigh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5"/>
      <c r="O62" s="201"/>
      <c r="P62" s="201"/>
      <c r="Q62" s="201"/>
      <c r="R62" s="251"/>
      <c r="S62" s="251"/>
      <c r="T62" s="201"/>
      <c r="U62" s="201"/>
      <c r="V62" s="201"/>
      <c r="W62" s="201"/>
      <c r="X62" s="201"/>
      <c r="Y62" s="205"/>
      <c r="Z62" s="201"/>
      <c r="AA62" s="201"/>
      <c r="AB62" s="201"/>
      <c r="AC62" s="251"/>
      <c r="AD62" s="251"/>
      <c r="AE62" s="201"/>
      <c r="AF62" s="201"/>
      <c r="AG62" s="201"/>
      <c r="AH62" s="201"/>
      <c r="AI62" s="201"/>
      <c r="AJ62" s="205"/>
      <c r="AK62" s="201"/>
      <c r="AL62" s="201"/>
      <c r="AM62" s="201"/>
      <c r="AN62" s="251"/>
      <c r="AO62" s="251"/>
      <c r="AP62" s="201"/>
      <c r="AQ62" s="201"/>
      <c r="AR62" s="201"/>
      <c r="AS62" s="201"/>
      <c r="AT62" s="201"/>
      <c r="AU62" s="205"/>
      <c r="AV62" s="201"/>
      <c r="AW62" s="201"/>
      <c r="AX62" s="201"/>
      <c r="AY62" s="251"/>
      <c r="AZ62" s="251"/>
      <c r="BA62" s="201"/>
      <c r="BB62" s="201"/>
      <c r="BC62" s="201"/>
      <c r="BD62" s="201"/>
      <c r="BE62" s="201"/>
      <c r="BF62" s="205"/>
      <c r="BG62" s="201"/>
      <c r="BH62" s="201"/>
      <c r="BI62" s="201"/>
      <c r="BJ62" s="251"/>
      <c r="BK62" s="251"/>
      <c r="BL62" s="201"/>
      <c r="BM62" s="201"/>
      <c r="BN62" s="201"/>
      <c r="BO62" s="201"/>
      <c r="BP62" s="201"/>
      <c r="BQ62" s="205"/>
      <c r="BR62" s="201"/>
      <c r="BS62" s="201"/>
      <c r="BT62" s="201"/>
      <c r="BU62" s="251"/>
      <c r="BV62" s="251"/>
      <c r="BW62" s="201"/>
      <c r="BX62" s="201"/>
      <c r="BY62" s="201"/>
      <c r="BZ62" s="201"/>
      <c r="CA62" s="201"/>
      <c r="CB62" s="205"/>
      <c r="CC62" s="201"/>
      <c r="CD62" s="201"/>
      <c r="CE62" s="201"/>
      <c r="CF62" s="251"/>
      <c r="CG62" s="251"/>
      <c r="CH62" s="201"/>
      <c r="CI62" s="201"/>
      <c r="CJ62" s="201"/>
      <c r="CK62" s="201"/>
      <c r="CL62" s="201"/>
      <c r="CM62" s="205"/>
      <c r="CN62" s="201"/>
      <c r="CO62" s="201"/>
      <c r="CP62" s="201"/>
      <c r="CQ62" s="251"/>
      <c r="CR62" s="251"/>
      <c r="CS62" s="201"/>
      <c r="CT62" s="201"/>
      <c r="CU62" s="201"/>
      <c r="CV62" s="201"/>
      <c r="CW62" s="201"/>
      <c r="CX62" s="205"/>
      <c r="CY62" s="201"/>
      <c r="CZ62" s="201"/>
      <c r="DA62" s="201"/>
      <c r="DB62" s="251"/>
      <c r="DC62" s="251"/>
      <c r="DD62" s="201"/>
      <c r="DE62" s="201"/>
      <c r="DF62" s="201"/>
      <c r="DG62" s="201"/>
      <c r="DH62" s="201"/>
      <c r="DI62" s="205"/>
      <c r="DJ62" s="201"/>
      <c r="DK62" s="201"/>
      <c r="DL62" s="201"/>
      <c r="DM62" s="251"/>
      <c r="DN62" s="251"/>
      <c r="DO62" s="201"/>
      <c r="DP62" s="201"/>
      <c r="DQ62" s="201"/>
      <c r="DR62" s="201"/>
      <c r="DS62" s="201"/>
      <c r="DT62" s="205"/>
      <c r="DU62" s="201"/>
      <c r="DV62" s="201"/>
      <c r="DW62" s="201"/>
      <c r="DX62" s="251"/>
      <c r="DY62" s="251"/>
      <c r="DZ62" s="201"/>
      <c r="EA62" s="201"/>
      <c r="EB62" s="201"/>
      <c r="EC62" s="201"/>
      <c r="ED62" s="201"/>
      <c r="EE62" s="205"/>
      <c r="EF62" s="201"/>
      <c r="EG62" s="201"/>
      <c r="EH62" s="201"/>
      <c r="EI62" s="251"/>
      <c r="EJ62" s="251"/>
    </row>
    <row r="63" spans="1:140" s="206" customFormat="1" ht="30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5"/>
      <c r="O63" s="201"/>
      <c r="P63" s="201"/>
      <c r="Q63" s="201"/>
      <c r="R63" s="251"/>
      <c r="S63" s="251"/>
      <c r="T63" s="201"/>
      <c r="U63" s="201"/>
      <c r="V63" s="201"/>
      <c r="W63" s="201"/>
      <c r="X63" s="201"/>
      <c r="Y63" s="205"/>
      <c r="Z63" s="201"/>
      <c r="AA63" s="201"/>
      <c r="AB63" s="201"/>
      <c r="AC63" s="251"/>
      <c r="AD63" s="251"/>
      <c r="AE63" s="201"/>
      <c r="AF63" s="201"/>
      <c r="AG63" s="201"/>
      <c r="AH63" s="201"/>
      <c r="AI63" s="201"/>
      <c r="AJ63" s="205"/>
      <c r="AK63" s="201"/>
      <c r="AL63" s="201"/>
      <c r="AM63" s="201"/>
      <c r="AN63" s="251"/>
      <c r="AO63" s="251"/>
      <c r="AP63" s="201"/>
      <c r="AQ63" s="201"/>
      <c r="AR63" s="201"/>
      <c r="AS63" s="201"/>
      <c r="AT63" s="201"/>
      <c r="AU63" s="205"/>
      <c r="AV63" s="201"/>
      <c r="AW63" s="201"/>
      <c r="AX63" s="201"/>
      <c r="AY63" s="251"/>
      <c r="AZ63" s="251"/>
      <c r="BA63" s="201"/>
      <c r="BB63" s="201"/>
      <c r="BC63" s="201"/>
      <c r="BD63" s="201"/>
      <c r="BE63" s="201"/>
      <c r="BF63" s="205"/>
      <c r="BG63" s="201"/>
      <c r="BH63" s="201"/>
      <c r="BI63" s="201"/>
      <c r="BJ63" s="251"/>
      <c r="BK63" s="251"/>
      <c r="BL63" s="201"/>
      <c r="BM63" s="201"/>
      <c r="BN63" s="201"/>
      <c r="BO63" s="201"/>
      <c r="BP63" s="201"/>
      <c r="BQ63" s="205"/>
      <c r="BR63" s="201"/>
      <c r="BS63" s="201"/>
      <c r="BT63" s="201"/>
      <c r="BU63" s="251"/>
      <c r="BV63" s="251"/>
      <c r="BW63" s="201"/>
      <c r="BX63" s="201"/>
      <c r="BY63" s="201"/>
      <c r="BZ63" s="201"/>
      <c r="CA63" s="201"/>
      <c r="CB63" s="205"/>
      <c r="CC63" s="201"/>
      <c r="CD63" s="201"/>
      <c r="CE63" s="201"/>
      <c r="CF63" s="251"/>
      <c r="CG63" s="251"/>
      <c r="CH63" s="201"/>
      <c r="CI63" s="201"/>
      <c r="CJ63" s="201"/>
      <c r="CK63" s="201"/>
      <c r="CL63" s="201"/>
      <c r="CM63" s="205"/>
      <c r="CN63" s="201"/>
      <c r="CO63" s="201"/>
      <c r="CP63" s="201"/>
      <c r="CQ63" s="251"/>
      <c r="CR63" s="251"/>
      <c r="CS63" s="201"/>
      <c r="CT63" s="201"/>
      <c r="CU63" s="201"/>
      <c r="CV63" s="201"/>
      <c r="CW63" s="201"/>
      <c r="CX63" s="205"/>
      <c r="CY63" s="201"/>
      <c r="CZ63" s="201"/>
      <c r="DA63" s="201"/>
      <c r="DB63" s="251"/>
      <c r="DC63" s="251"/>
      <c r="DD63" s="201"/>
      <c r="DE63" s="201"/>
      <c r="DF63" s="201"/>
      <c r="DG63" s="201"/>
      <c r="DH63" s="201"/>
      <c r="DI63" s="205"/>
      <c r="DJ63" s="201"/>
      <c r="DK63" s="201"/>
      <c r="DL63" s="201"/>
      <c r="DM63" s="251"/>
      <c r="DN63" s="251"/>
      <c r="DO63" s="201"/>
      <c r="DP63" s="201"/>
      <c r="DQ63" s="201"/>
      <c r="DR63" s="201"/>
      <c r="DS63" s="201"/>
      <c r="DT63" s="205"/>
      <c r="DU63" s="201"/>
      <c r="DV63" s="201"/>
      <c r="DW63" s="201"/>
      <c r="DX63" s="251"/>
      <c r="DY63" s="251"/>
      <c r="DZ63" s="201"/>
      <c r="EA63" s="201"/>
      <c r="EB63" s="201"/>
      <c r="EC63" s="201"/>
      <c r="ED63" s="201"/>
      <c r="EE63" s="205"/>
      <c r="EF63" s="201"/>
      <c r="EG63" s="201"/>
      <c r="EH63" s="201"/>
      <c r="EI63" s="251"/>
      <c r="EJ63" s="251"/>
    </row>
    <row r="64" spans="1:140" s="206" customFormat="1" ht="30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5"/>
      <c r="O64" s="201"/>
      <c r="P64" s="201"/>
      <c r="Q64" s="201"/>
      <c r="R64" s="251"/>
      <c r="S64" s="251"/>
      <c r="T64" s="201"/>
      <c r="U64" s="201"/>
      <c r="V64" s="201"/>
      <c r="W64" s="201"/>
      <c r="X64" s="201"/>
      <c r="Y64" s="205"/>
      <c r="Z64" s="201"/>
      <c r="AA64" s="201"/>
      <c r="AB64" s="201"/>
      <c r="AC64" s="251"/>
      <c r="AD64" s="251"/>
      <c r="AE64" s="201"/>
      <c r="AF64" s="201"/>
      <c r="AG64" s="201"/>
      <c r="AH64" s="201"/>
      <c r="AI64" s="201"/>
      <c r="AJ64" s="205"/>
      <c r="AK64" s="201"/>
      <c r="AL64" s="201"/>
      <c r="AM64" s="201"/>
      <c r="AN64" s="251"/>
      <c r="AO64" s="251"/>
      <c r="AP64" s="201"/>
      <c r="AQ64" s="201"/>
      <c r="AR64" s="201"/>
      <c r="AS64" s="201"/>
      <c r="AT64" s="201"/>
      <c r="AU64" s="205"/>
      <c r="AV64" s="201"/>
      <c r="AW64" s="201"/>
      <c r="AX64" s="201"/>
      <c r="AY64" s="251"/>
      <c r="AZ64" s="251"/>
      <c r="BA64" s="201"/>
      <c r="BB64" s="201"/>
      <c r="BC64" s="201"/>
      <c r="BD64" s="201"/>
      <c r="BE64" s="201"/>
      <c r="BF64" s="205"/>
      <c r="BG64" s="201"/>
      <c r="BH64" s="201"/>
      <c r="BI64" s="201"/>
      <c r="BJ64" s="251"/>
      <c r="BK64" s="251"/>
      <c r="BL64" s="201"/>
      <c r="BM64" s="201"/>
      <c r="BN64" s="201"/>
      <c r="BO64" s="201"/>
      <c r="BP64" s="201"/>
      <c r="BQ64" s="205"/>
      <c r="BR64" s="201"/>
      <c r="BS64" s="201"/>
      <c r="BT64" s="201"/>
      <c r="BU64" s="251"/>
      <c r="BV64" s="251"/>
      <c r="BW64" s="201"/>
      <c r="BX64" s="201"/>
      <c r="BY64" s="201"/>
      <c r="BZ64" s="201"/>
      <c r="CA64" s="201"/>
      <c r="CB64" s="205"/>
      <c r="CC64" s="201"/>
      <c r="CD64" s="201"/>
      <c r="CE64" s="201"/>
      <c r="CF64" s="251"/>
      <c r="CG64" s="251"/>
      <c r="CH64" s="201"/>
      <c r="CI64" s="201"/>
      <c r="CJ64" s="201"/>
      <c r="CK64" s="201"/>
      <c r="CL64" s="201"/>
      <c r="CM64" s="205"/>
      <c r="CN64" s="201"/>
      <c r="CO64" s="201"/>
      <c r="CP64" s="201"/>
      <c r="CQ64" s="251"/>
      <c r="CR64" s="251"/>
      <c r="CS64" s="201"/>
      <c r="CT64" s="201"/>
      <c r="CU64" s="201"/>
      <c r="CV64" s="201"/>
      <c r="CW64" s="201"/>
      <c r="CX64" s="205"/>
      <c r="CY64" s="201"/>
      <c r="CZ64" s="201"/>
      <c r="DA64" s="201"/>
      <c r="DB64" s="251"/>
      <c r="DC64" s="251"/>
      <c r="DD64" s="201"/>
      <c r="DE64" s="201"/>
      <c r="DF64" s="201"/>
      <c r="DG64" s="201"/>
      <c r="DH64" s="201"/>
      <c r="DI64" s="205"/>
      <c r="DJ64" s="201"/>
      <c r="DK64" s="201"/>
      <c r="DL64" s="201"/>
      <c r="DM64" s="251"/>
      <c r="DN64" s="251"/>
      <c r="DO64" s="201"/>
      <c r="DP64" s="201"/>
      <c r="DQ64" s="201"/>
      <c r="DR64" s="201"/>
      <c r="DS64" s="201"/>
      <c r="DT64" s="205"/>
      <c r="DU64" s="201"/>
      <c r="DV64" s="201"/>
      <c r="DW64" s="201"/>
      <c r="DX64" s="251"/>
      <c r="DY64" s="251"/>
      <c r="DZ64" s="201"/>
      <c r="EA64" s="201"/>
      <c r="EB64" s="201"/>
      <c r="EC64" s="201"/>
      <c r="ED64" s="201"/>
      <c r="EE64" s="205"/>
      <c r="EF64" s="201"/>
      <c r="EG64" s="201"/>
      <c r="EH64" s="201"/>
      <c r="EI64" s="251"/>
      <c r="EJ64" s="251"/>
    </row>
    <row r="65" spans="1:140" s="206" customFormat="1" ht="30" customHeight="1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5"/>
      <c r="O65" s="201"/>
      <c r="P65" s="201"/>
      <c r="Q65" s="201"/>
      <c r="R65" s="251"/>
      <c r="S65" s="251"/>
      <c r="T65" s="201"/>
      <c r="U65" s="201"/>
      <c r="V65" s="201"/>
      <c r="W65" s="201"/>
      <c r="X65" s="201"/>
      <c r="Y65" s="205"/>
      <c r="Z65" s="201"/>
      <c r="AA65" s="201"/>
      <c r="AB65" s="201"/>
      <c r="AC65" s="251"/>
      <c r="AD65" s="251"/>
      <c r="AE65" s="201"/>
      <c r="AF65" s="201"/>
      <c r="AG65" s="201"/>
      <c r="AH65" s="201"/>
      <c r="AI65" s="201"/>
      <c r="AJ65" s="205"/>
      <c r="AK65" s="201"/>
      <c r="AL65" s="201"/>
      <c r="AM65" s="201"/>
      <c r="AN65" s="251"/>
      <c r="AO65" s="251"/>
      <c r="AP65" s="201"/>
      <c r="AQ65" s="201"/>
      <c r="AR65" s="201"/>
      <c r="AS65" s="201"/>
      <c r="AT65" s="201"/>
      <c r="AU65" s="205"/>
      <c r="AV65" s="201"/>
      <c r="AW65" s="201"/>
      <c r="AX65" s="201"/>
      <c r="AY65" s="251"/>
      <c r="AZ65" s="251"/>
      <c r="BA65" s="201"/>
      <c r="BB65" s="201"/>
      <c r="BC65" s="201"/>
      <c r="BD65" s="201"/>
      <c r="BE65" s="201"/>
      <c r="BF65" s="205"/>
      <c r="BG65" s="201"/>
      <c r="BH65" s="201"/>
      <c r="BI65" s="201"/>
      <c r="BJ65" s="251"/>
      <c r="BK65" s="251"/>
      <c r="BL65" s="201"/>
      <c r="BM65" s="201"/>
      <c r="BN65" s="201"/>
      <c r="BO65" s="201"/>
      <c r="BP65" s="201"/>
      <c r="BQ65" s="205"/>
      <c r="BR65" s="201"/>
      <c r="BS65" s="201"/>
      <c r="BT65" s="201"/>
      <c r="BU65" s="251"/>
      <c r="BV65" s="251"/>
      <c r="BW65" s="201"/>
      <c r="BX65" s="201"/>
      <c r="BY65" s="201"/>
      <c r="BZ65" s="201"/>
      <c r="CA65" s="201"/>
      <c r="CB65" s="205"/>
      <c r="CC65" s="201"/>
      <c r="CD65" s="201"/>
      <c r="CE65" s="201"/>
      <c r="CF65" s="251"/>
      <c r="CG65" s="251"/>
      <c r="CH65" s="201"/>
      <c r="CI65" s="201"/>
      <c r="CJ65" s="201"/>
      <c r="CK65" s="201"/>
      <c r="CL65" s="201"/>
      <c r="CM65" s="205"/>
      <c r="CN65" s="201"/>
      <c r="CO65" s="201"/>
      <c r="CP65" s="201"/>
      <c r="CQ65" s="251"/>
      <c r="CR65" s="251"/>
      <c r="CS65" s="201"/>
      <c r="CT65" s="201"/>
      <c r="CU65" s="201"/>
      <c r="CV65" s="201"/>
      <c r="CW65" s="201"/>
      <c r="CX65" s="205"/>
      <c r="CY65" s="201"/>
      <c r="CZ65" s="201"/>
      <c r="DA65" s="201"/>
      <c r="DB65" s="251"/>
      <c r="DC65" s="251"/>
      <c r="DD65" s="201"/>
      <c r="DE65" s="201"/>
      <c r="DF65" s="201"/>
      <c r="DG65" s="201"/>
      <c r="DH65" s="201"/>
      <c r="DI65" s="205"/>
      <c r="DJ65" s="201"/>
      <c r="DK65" s="201"/>
      <c r="DL65" s="201"/>
      <c r="DM65" s="251"/>
      <c r="DN65" s="251"/>
      <c r="DO65" s="201"/>
      <c r="DP65" s="201"/>
      <c r="DQ65" s="201"/>
      <c r="DR65" s="201"/>
      <c r="DS65" s="201"/>
      <c r="DT65" s="205"/>
      <c r="DU65" s="201"/>
      <c r="DV65" s="201"/>
      <c r="DW65" s="201"/>
      <c r="DX65" s="251"/>
      <c r="DY65" s="251"/>
      <c r="DZ65" s="201"/>
      <c r="EA65" s="201"/>
      <c r="EB65" s="201"/>
      <c r="EC65" s="201"/>
      <c r="ED65" s="201"/>
      <c r="EE65" s="205"/>
      <c r="EF65" s="201"/>
      <c r="EG65" s="201"/>
      <c r="EH65" s="201"/>
      <c r="EI65" s="251"/>
      <c r="EJ65" s="251"/>
    </row>
    <row r="66" spans="1:140" s="206" customFormat="1" ht="30" customHeight="1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5"/>
      <c r="O66" s="201"/>
      <c r="P66" s="201"/>
      <c r="Q66" s="201"/>
      <c r="R66" s="251"/>
      <c r="S66" s="251"/>
      <c r="T66" s="201"/>
      <c r="U66" s="201"/>
      <c r="V66" s="201"/>
      <c r="W66" s="201"/>
      <c r="X66" s="201"/>
      <c r="Y66" s="205"/>
      <c r="Z66" s="201"/>
      <c r="AA66" s="201"/>
      <c r="AB66" s="201"/>
      <c r="AC66" s="251"/>
      <c r="AD66" s="251"/>
      <c r="AE66" s="201"/>
      <c r="AF66" s="201"/>
      <c r="AG66" s="201"/>
      <c r="AH66" s="201"/>
      <c r="AI66" s="201"/>
      <c r="AJ66" s="205"/>
      <c r="AK66" s="201"/>
      <c r="AL66" s="201"/>
      <c r="AM66" s="201"/>
      <c r="AN66" s="251"/>
      <c r="AO66" s="251"/>
      <c r="AP66" s="201"/>
      <c r="AQ66" s="201"/>
      <c r="AR66" s="201"/>
      <c r="AS66" s="201"/>
      <c r="AT66" s="201"/>
      <c r="AU66" s="205"/>
      <c r="AV66" s="201"/>
      <c r="AW66" s="201"/>
      <c r="AX66" s="201"/>
      <c r="AY66" s="251"/>
      <c r="AZ66" s="251"/>
      <c r="BA66" s="201"/>
      <c r="BB66" s="201"/>
      <c r="BC66" s="201"/>
      <c r="BD66" s="201"/>
      <c r="BE66" s="201"/>
      <c r="BF66" s="205"/>
      <c r="BG66" s="201"/>
      <c r="BH66" s="201"/>
      <c r="BI66" s="201"/>
      <c r="BJ66" s="251"/>
      <c r="BK66" s="251"/>
      <c r="BL66" s="201"/>
      <c r="BM66" s="201"/>
      <c r="BN66" s="201"/>
      <c r="BO66" s="201"/>
      <c r="BP66" s="201"/>
      <c r="BQ66" s="205"/>
      <c r="BR66" s="201"/>
      <c r="BS66" s="201"/>
      <c r="BT66" s="201"/>
      <c r="BU66" s="251"/>
      <c r="BV66" s="251"/>
      <c r="BW66" s="201"/>
      <c r="BX66" s="201"/>
      <c r="BY66" s="201"/>
      <c r="BZ66" s="201"/>
      <c r="CA66" s="201"/>
      <c r="CB66" s="205"/>
      <c r="CC66" s="201"/>
      <c r="CD66" s="201"/>
      <c r="CE66" s="201"/>
      <c r="CF66" s="251"/>
      <c r="CG66" s="251"/>
      <c r="CH66" s="201"/>
      <c r="CI66" s="201"/>
      <c r="CJ66" s="201"/>
      <c r="CK66" s="201"/>
      <c r="CL66" s="201"/>
      <c r="CM66" s="205"/>
      <c r="CN66" s="201"/>
      <c r="CO66" s="201"/>
      <c r="CP66" s="201"/>
      <c r="CQ66" s="251"/>
      <c r="CR66" s="251"/>
      <c r="CS66" s="201"/>
      <c r="CT66" s="201"/>
      <c r="CU66" s="201"/>
      <c r="CV66" s="201"/>
      <c r="CW66" s="201"/>
      <c r="CX66" s="205"/>
      <c r="CY66" s="201"/>
      <c r="CZ66" s="201"/>
      <c r="DA66" s="201"/>
      <c r="DB66" s="251"/>
      <c r="DC66" s="251"/>
      <c r="DD66" s="201"/>
      <c r="DE66" s="201"/>
      <c r="DF66" s="201"/>
      <c r="DG66" s="201"/>
      <c r="DH66" s="201"/>
      <c r="DI66" s="205"/>
      <c r="DJ66" s="201"/>
      <c r="DK66" s="201"/>
      <c r="DL66" s="201"/>
      <c r="DM66" s="251"/>
      <c r="DN66" s="251"/>
      <c r="DO66" s="201"/>
      <c r="DP66" s="201"/>
      <c r="DQ66" s="201"/>
      <c r="DR66" s="201"/>
      <c r="DS66" s="201"/>
      <c r="DT66" s="205"/>
      <c r="DU66" s="201"/>
      <c r="DV66" s="201"/>
      <c r="DW66" s="201"/>
      <c r="DX66" s="251"/>
      <c r="DY66" s="251"/>
      <c r="DZ66" s="201"/>
      <c r="EA66" s="201"/>
      <c r="EB66" s="201"/>
      <c r="EC66" s="201"/>
      <c r="ED66" s="201"/>
      <c r="EE66" s="205"/>
      <c r="EF66" s="201"/>
      <c r="EG66" s="201"/>
      <c r="EH66" s="201"/>
      <c r="EI66" s="251"/>
      <c r="EJ66" s="251"/>
    </row>
    <row r="67" spans="1:140" s="206" customFormat="1" ht="30" customHeight="1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5"/>
      <c r="O67" s="201"/>
      <c r="P67" s="201"/>
      <c r="Q67" s="201"/>
      <c r="R67" s="251"/>
      <c r="S67" s="251"/>
      <c r="T67" s="201"/>
      <c r="U67" s="201"/>
      <c r="V67" s="201"/>
      <c r="W67" s="201"/>
      <c r="X67" s="201"/>
      <c r="Y67" s="205"/>
      <c r="Z67" s="201"/>
      <c r="AA67" s="201"/>
      <c r="AB67" s="201"/>
      <c r="AC67" s="251"/>
      <c r="AD67" s="251"/>
      <c r="AE67" s="201"/>
      <c r="AF67" s="201"/>
      <c r="AG67" s="201"/>
      <c r="AH67" s="201"/>
      <c r="AI67" s="201"/>
      <c r="AJ67" s="205"/>
      <c r="AK67" s="201"/>
      <c r="AL67" s="201"/>
      <c r="AM67" s="201"/>
      <c r="AN67" s="251"/>
      <c r="AO67" s="251"/>
      <c r="AP67" s="201"/>
      <c r="AQ67" s="201"/>
      <c r="AR67" s="201"/>
      <c r="AS67" s="201"/>
      <c r="AT67" s="201"/>
      <c r="AU67" s="205"/>
      <c r="AV67" s="201"/>
      <c r="AW67" s="201"/>
      <c r="AX67" s="201"/>
      <c r="AY67" s="251"/>
      <c r="AZ67" s="251"/>
      <c r="BA67" s="201"/>
      <c r="BB67" s="201"/>
      <c r="BC67" s="201"/>
      <c r="BD67" s="201"/>
      <c r="BE67" s="201"/>
      <c r="BF67" s="205"/>
      <c r="BG67" s="201"/>
      <c r="BH67" s="201"/>
      <c r="BI67" s="201"/>
      <c r="BJ67" s="251"/>
      <c r="BK67" s="251"/>
      <c r="BL67" s="201"/>
      <c r="BM67" s="201"/>
      <c r="BN67" s="201"/>
      <c r="BO67" s="201"/>
      <c r="BP67" s="201"/>
      <c r="BQ67" s="205"/>
      <c r="BR67" s="201"/>
      <c r="BS67" s="201"/>
      <c r="BT67" s="201"/>
      <c r="BU67" s="251"/>
      <c r="BV67" s="251"/>
      <c r="BW67" s="201"/>
      <c r="BX67" s="201"/>
      <c r="BY67" s="201"/>
      <c r="BZ67" s="201"/>
      <c r="CA67" s="201"/>
      <c r="CB67" s="205"/>
      <c r="CC67" s="201"/>
      <c r="CD67" s="201"/>
      <c r="CE67" s="201"/>
      <c r="CF67" s="251"/>
      <c r="CG67" s="251"/>
      <c r="CH67" s="201"/>
      <c r="CI67" s="201"/>
      <c r="CJ67" s="201"/>
      <c r="CK67" s="201"/>
      <c r="CL67" s="201"/>
      <c r="CM67" s="205"/>
      <c r="CN67" s="201"/>
      <c r="CO67" s="201"/>
      <c r="CP67" s="201"/>
      <c r="CQ67" s="251"/>
      <c r="CR67" s="251"/>
      <c r="CS67" s="201"/>
      <c r="CT67" s="201"/>
      <c r="CU67" s="201"/>
      <c r="CV67" s="201"/>
      <c r="CW67" s="201"/>
      <c r="CX67" s="205"/>
      <c r="CY67" s="201"/>
      <c r="CZ67" s="201"/>
      <c r="DA67" s="201"/>
      <c r="DB67" s="251"/>
      <c r="DC67" s="251"/>
      <c r="DD67" s="201"/>
      <c r="DE67" s="201"/>
      <c r="DF67" s="201"/>
      <c r="DG67" s="201"/>
      <c r="DH67" s="201"/>
      <c r="DI67" s="205"/>
      <c r="DJ67" s="201"/>
      <c r="DK67" s="201"/>
      <c r="DL67" s="201"/>
      <c r="DM67" s="251"/>
      <c r="DN67" s="251"/>
      <c r="DO67" s="201"/>
      <c r="DP67" s="201"/>
      <c r="DQ67" s="201"/>
      <c r="DR67" s="201"/>
      <c r="DS67" s="201"/>
      <c r="DT67" s="205"/>
      <c r="DU67" s="201"/>
      <c r="DV67" s="201"/>
      <c r="DW67" s="201"/>
      <c r="DX67" s="251"/>
      <c r="DY67" s="251"/>
      <c r="DZ67" s="201"/>
      <c r="EA67" s="201"/>
      <c r="EB67" s="201"/>
      <c r="EC67" s="201"/>
      <c r="ED67" s="201"/>
      <c r="EE67" s="205"/>
      <c r="EF67" s="201"/>
      <c r="EG67" s="201"/>
      <c r="EH67" s="201"/>
      <c r="EI67" s="251"/>
      <c r="EJ67" s="251"/>
    </row>
    <row r="68" spans="1:140" s="206" customFormat="1" ht="30" customHeight="1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5"/>
      <c r="O68" s="201"/>
      <c r="P68" s="201"/>
      <c r="Q68" s="201"/>
      <c r="R68" s="251"/>
      <c r="S68" s="251"/>
      <c r="T68" s="201"/>
      <c r="U68" s="201"/>
      <c r="V68" s="201"/>
      <c r="W68" s="201"/>
      <c r="X68" s="201"/>
      <c r="Y68" s="205"/>
      <c r="Z68" s="201"/>
      <c r="AA68" s="201"/>
      <c r="AB68" s="201"/>
      <c r="AC68" s="251"/>
      <c r="AD68" s="251"/>
      <c r="AE68" s="201"/>
      <c r="AF68" s="201"/>
      <c r="AG68" s="201"/>
      <c r="AH68" s="201"/>
      <c r="AI68" s="201"/>
      <c r="AJ68" s="205"/>
      <c r="AK68" s="201"/>
      <c r="AL68" s="201"/>
      <c r="AM68" s="201"/>
      <c r="AN68" s="251"/>
      <c r="AO68" s="251"/>
      <c r="AP68" s="201"/>
      <c r="AQ68" s="201"/>
      <c r="AR68" s="201"/>
      <c r="AS68" s="201"/>
      <c r="AT68" s="201"/>
      <c r="AU68" s="205"/>
      <c r="AV68" s="201"/>
      <c r="AW68" s="201"/>
      <c r="AX68" s="201"/>
      <c r="AY68" s="251"/>
      <c r="AZ68" s="251"/>
      <c r="BA68" s="201"/>
      <c r="BB68" s="201"/>
      <c r="BC68" s="201"/>
      <c r="BD68" s="201"/>
      <c r="BE68" s="201"/>
      <c r="BF68" s="205"/>
      <c r="BG68" s="201"/>
      <c r="BH68" s="201"/>
      <c r="BI68" s="201"/>
      <c r="BJ68" s="251"/>
      <c r="BK68" s="251"/>
      <c r="BL68" s="201"/>
      <c r="BM68" s="201"/>
      <c r="BN68" s="201"/>
      <c r="BO68" s="201"/>
      <c r="BP68" s="201"/>
      <c r="BQ68" s="205"/>
      <c r="BR68" s="201"/>
      <c r="BS68" s="201"/>
      <c r="BT68" s="201"/>
      <c r="BU68" s="251"/>
      <c r="BV68" s="251"/>
      <c r="BW68" s="201"/>
      <c r="BX68" s="201"/>
      <c r="BY68" s="201"/>
      <c r="BZ68" s="201"/>
      <c r="CA68" s="201"/>
      <c r="CB68" s="205"/>
      <c r="CC68" s="201"/>
      <c r="CD68" s="201"/>
      <c r="CE68" s="201"/>
      <c r="CF68" s="251"/>
      <c r="CG68" s="251"/>
      <c r="CH68" s="201"/>
      <c r="CI68" s="201"/>
      <c r="CJ68" s="201"/>
      <c r="CK68" s="201"/>
      <c r="CL68" s="201"/>
      <c r="CM68" s="205"/>
      <c r="CN68" s="201"/>
      <c r="CO68" s="201"/>
      <c r="CP68" s="201"/>
      <c r="CQ68" s="251"/>
      <c r="CR68" s="251"/>
      <c r="CS68" s="201"/>
      <c r="CT68" s="201"/>
      <c r="CU68" s="201"/>
      <c r="CV68" s="201"/>
      <c r="CW68" s="201"/>
      <c r="CX68" s="205"/>
      <c r="CY68" s="201"/>
      <c r="CZ68" s="201"/>
      <c r="DA68" s="201"/>
      <c r="DB68" s="251"/>
      <c r="DC68" s="251"/>
      <c r="DD68" s="201"/>
      <c r="DE68" s="201"/>
      <c r="DF68" s="201"/>
      <c r="DG68" s="201"/>
      <c r="DH68" s="201"/>
      <c r="DI68" s="205"/>
      <c r="DJ68" s="201"/>
      <c r="DK68" s="201"/>
      <c r="DL68" s="201"/>
      <c r="DM68" s="251"/>
      <c r="DN68" s="251"/>
      <c r="DO68" s="201"/>
      <c r="DP68" s="201"/>
      <c r="DQ68" s="201"/>
      <c r="DR68" s="201"/>
      <c r="DS68" s="201"/>
      <c r="DT68" s="205"/>
      <c r="DU68" s="201"/>
      <c r="DV68" s="201"/>
      <c r="DW68" s="201"/>
      <c r="DX68" s="251"/>
      <c r="DY68" s="251"/>
      <c r="DZ68" s="201"/>
      <c r="EA68" s="201"/>
      <c r="EB68" s="201"/>
      <c r="EC68" s="201"/>
      <c r="ED68" s="201"/>
      <c r="EE68" s="205"/>
      <c r="EF68" s="201"/>
      <c r="EG68" s="201"/>
      <c r="EH68" s="201"/>
      <c r="EI68" s="251"/>
      <c r="EJ68" s="251"/>
    </row>
    <row r="69" spans="1:140" s="206" customFormat="1" ht="30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5"/>
      <c r="O69" s="201"/>
      <c r="P69" s="201"/>
      <c r="Q69" s="201"/>
      <c r="R69" s="251"/>
      <c r="S69" s="251"/>
      <c r="T69" s="201"/>
      <c r="U69" s="201"/>
      <c r="V69" s="201"/>
      <c r="W69" s="201"/>
      <c r="X69" s="201"/>
      <c r="Y69" s="205"/>
      <c r="Z69" s="201"/>
      <c r="AA69" s="201"/>
      <c r="AB69" s="201"/>
      <c r="AC69" s="251"/>
      <c r="AD69" s="251"/>
      <c r="AE69" s="201"/>
      <c r="AF69" s="201"/>
      <c r="AG69" s="201"/>
      <c r="AH69" s="201"/>
      <c r="AI69" s="201"/>
      <c r="AJ69" s="205"/>
      <c r="AK69" s="201"/>
      <c r="AL69" s="201"/>
      <c r="AM69" s="201"/>
      <c r="AN69" s="251"/>
      <c r="AO69" s="251"/>
      <c r="AP69" s="201"/>
      <c r="AQ69" s="201"/>
      <c r="AR69" s="201"/>
      <c r="AS69" s="201"/>
      <c r="AT69" s="201"/>
      <c r="AU69" s="205"/>
      <c r="AV69" s="201"/>
      <c r="AW69" s="201"/>
      <c r="AX69" s="201"/>
      <c r="AY69" s="251"/>
      <c r="AZ69" s="251"/>
      <c r="BA69" s="201"/>
      <c r="BB69" s="201"/>
      <c r="BC69" s="201"/>
      <c r="BD69" s="201"/>
      <c r="BE69" s="201"/>
      <c r="BF69" s="205"/>
      <c r="BG69" s="201"/>
      <c r="BH69" s="201"/>
      <c r="BI69" s="201"/>
      <c r="BJ69" s="251"/>
      <c r="BK69" s="251"/>
      <c r="BL69" s="201"/>
      <c r="BM69" s="201"/>
      <c r="BN69" s="201"/>
      <c r="BO69" s="201"/>
      <c r="BP69" s="201"/>
      <c r="BQ69" s="205"/>
      <c r="BR69" s="201"/>
      <c r="BS69" s="201"/>
      <c r="BT69" s="201"/>
      <c r="BU69" s="251"/>
      <c r="BV69" s="251"/>
      <c r="BW69" s="201"/>
      <c r="BX69" s="201"/>
      <c r="BY69" s="201"/>
      <c r="BZ69" s="201"/>
      <c r="CA69" s="201"/>
      <c r="CB69" s="205"/>
      <c r="CC69" s="201"/>
      <c r="CD69" s="201"/>
      <c r="CE69" s="201"/>
      <c r="CF69" s="251"/>
      <c r="CG69" s="251"/>
      <c r="CH69" s="201"/>
      <c r="CI69" s="201"/>
      <c r="CJ69" s="201"/>
      <c r="CK69" s="201"/>
      <c r="CL69" s="201"/>
      <c r="CM69" s="205"/>
      <c r="CN69" s="201"/>
      <c r="CO69" s="201"/>
      <c r="CP69" s="201"/>
      <c r="CQ69" s="251"/>
      <c r="CR69" s="251"/>
      <c r="CS69" s="201"/>
      <c r="CT69" s="201"/>
      <c r="CU69" s="201"/>
      <c r="CV69" s="201"/>
      <c r="CW69" s="201"/>
      <c r="CX69" s="205"/>
      <c r="CY69" s="201"/>
      <c r="CZ69" s="201"/>
      <c r="DA69" s="201"/>
      <c r="DB69" s="251"/>
      <c r="DC69" s="251"/>
      <c r="DD69" s="201"/>
      <c r="DE69" s="201"/>
      <c r="DF69" s="201"/>
      <c r="DG69" s="201"/>
      <c r="DH69" s="201"/>
      <c r="DI69" s="205"/>
      <c r="DJ69" s="201"/>
      <c r="DK69" s="201"/>
      <c r="DL69" s="201"/>
      <c r="DM69" s="251"/>
      <c r="DN69" s="251"/>
      <c r="DO69" s="201"/>
      <c r="DP69" s="201"/>
      <c r="DQ69" s="201"/>
      <c r="DR69" s="201"/>
      <c r="DS69" s="201"/>
      <c r="DT69" s="205"/>
      <c r="DU69" s="201"/>
      <c r="DV69" s="201"/>
      <c r="DW69" s="201"/>
      <c r="DX69" s="251"/>
      <c r="DY69" s="251"/>
      <c r="DZ69" s="201"/>
      <c r="EA69" s="201"/>
      <c r="EB69" s="201"/>
      <c r="EC69" s="201"/>
      <c r="ED69" s="201"/>
      <c r="EE69" s="205"/>
      <c r="EF69" s="201"/>
      <c r="EG69" s="201"/>
      <c r="EH69" s="201"/>
      <c r="EI69" s="251"/>
      <c r="EJ69" s="251"/>
    </row>
    <row r="70" spans="1:140" s="206" customFormat="1" ht="30" customHeight="1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5"/>
      <c r="O70" s="201"/>
      <c r="P70" s="201"/>
      <c r="Q70" s="201"/>
      <c r="R70" s="251"/>
      <c r="S70" s="251"/>
      <c r="T70" s="201"/>
      <c r="U70" s="201"/>
      <c r="V70" s="201"/>
      <c r="W70" s="201"/>
      <c r="X70" s="201"/>
      <c r="Y70" s="205"/>
      <c r="Z70" s="201"/>
      <c r="AA70" s="201"/>
      <c r="AB70" s="201"/>
      <c r="AC70" s="251"/>
      <c r="AD70" s="251"/>
      <c r="AE70" s="201"/>
      <c r="AF70" s="201"/>
      <c r="AG70" s="201"/>
      <c r="AH70" s="201"/>
      <c r="AI70" s="201"/>
      <c r="AJ70" s="205"/>
      <c r="AK70" s="201"/>
      <c r="AL70" s="201"/>
      <c r="AM70" s="201"/>
      <c r="AN70" s="251"/>
      <c r="AO70" s="251"/>
      <c r="AP70" s="201"/>
      <c r="AQ70" s="201"/>
      <c r="AR70" s="201"/>
      <c r="AS70" s="201"/>
      <c r="AT70" s="201"/>
      <c r="AU70" s="205"/>
      <c r="AV70" s="201"/>
      <c r="AW70" s="201"/>
      <c r="AX70" s="201"/>
      <c r="AY70" s="251"/>
      <c r="AZ70" s="251"/>
      <c r="BA70" s="201"/>
      <c r="BB70" s="201"/>
      <c r="BC70" s="201"/>
      <c r="BD70" s="201"/>
      <c r="BE70" s="201"/>
      <c r="BF70" s="205"/>
      <c r="BG70" s="201"/>
      <c r="BH70" s="201"/>
      <c r="BI70" s="201"/>
      <c r="BJ70" s="251"/>
      <c r="BK70" s="251"/>
      <c r="BL70" s="201"/>
      <c r="BM70" s="201"/>
      <c r="BN70" s="201"/>
      <c r="BO70" s="201"/>
      <c r="BP70" s="201"/>
      <c r="BQ70" s="205"/>
      <c r="BR70" s="201"/>
      <c r="BS70" s="201"/>
      <c r="BT70" s="201"/>
      <c r="BU70" s="251"/>
      <c r="BV70" s="251"/>
      <c r="BW70" s="201"/>
      <c r="BX70" s="201"/>
      <c r="BY70" s="201"/>
      <c r="BZ70" s="201"/>
      <c r="CA70" s="201"/>
      <c r="CB70" s="205"/>
      <c r="CC70" s="201"/>
      <c r="CD70" s="201"/>
      <c r="CE70" s="201"/>
      <c r="CF70" s="251"/>
      <c r="CG70" s="251"/>
      <c r="CH70" s="201"/>
      <c r="CI70" s="201"/>
      <c r="CJ70" s="201"/>
      <c r="CK70" s="201"/>
      <c r="CL70" s="201"/>
      <c r="CM70" s="205"/>
      <c r="CN70" s="201"/>
      <c r="CO70" s="201"/>
      <c r="CP70" s="201"/>
      <c r="CQ70" s="251"/>
      <c r="CR70" s="251"/>
      <c r="CS70" s="201"/>
      <c r="CT70" s="201"/>
      <c r="CU70" s="201"/>
      <c r="CV70" s="201"/>
      <c r="CW70" s="201"/>
      <c r="CX70" s="205"/>
      <c r="CY70" s="201"/>
      <c r="CZ70" s="201"/>
      <c r="DA70" s="201"/>
      <c r="DB70" s="251"/>
      <c r="DC70" s="251"/>
      <c r="DD70" s="201"/>
      <c r="DE70" s="201"/>
      <c r="DF70" s="201"/>
      <c r="DG70" s="201"/>
      <c r="DH70" s="201"/>
      <c r="DI70" s="205"/>
      <c r="DJ70" s="201"/>
      <c r="DK70" s="201"/>
      <c r="DL70" s="201"/>
      <c r="DM70" s="251"/>
      <c r="DN70" s="251"/>
      <c r="DO70" s="201"/>
      <c r="DP70" s="201"/>
      <c r="DQ70" s="201"/>
      <c r="DR70" s="201"/>
      <c r="DS70" s="201"/>
      <c r="DT70" s="205"/>
      <c r="DU70" s="201"/>
      <c r="DV70" s="201"/>
      <c r="DW70" s="201"/>
      <c r="DX70" s="251"/>
      <c r="DY70" s="251"/>
      <c r="DZ70" s="201"/>
      <c r="EA70" s="201"/>
      <c r="EB70" s="201"/>
      <c r="EC70" s="201"/>
      <c r="ED70" s="201"/>
      <c r="EE70" s="205"/>
      <c r="EF70" s="201"/>
      <c r="EG70" s="201"/>
      <c r="EH70" s="201"/>
      <c r="EI70" s="251"/>
      <c r="EJ70" s="251"/>
    </row>
    <row r="71" spans="1:140" s="206" customFormat="1" ht="30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5"/>
      <c r="O71" s="201"/>
      <c r="P71" s="201"/>
      <c r="Q71" s="201"/>
      <c r="R71" s="251"/>
      <c r="S71" s="251"/>
      <c r="T71" s="201"/>
      <c r="U71" s="201"/>
      <c r="V71" s="201"/>
      <c r="W71" s="201"/>
      <c r="X71" s="201"/>
      <c r="Y71" s="205"/>
      <c r="Z71" s="201"/>
      <c r="AA71" s="201"/>
      <c r="AB71" s="201"/>
      <c r="AC71" s="251"/>
      <c r="AD71" s="251"/>
      <c r="AE71" s="201"/>
      <c r="AF71" s="201"/>
      <c r="AG71" s="201"/>
      <c r="AH71" s="201"/>
      <c r="AI71" s="201"/>
      <c r="AJ71" s="205"/>
      <c r="AK71" s="201"/>
      <c r="AL71" s="201"/>
      <c r="AM71" s="201"/>
      <c r="AN71" s="251"/>
      <c r="AO71" s="251"/>
      <c r="AP71" s="201"/>
      <c r="AQ71" s="201"/>
      <c r="AR71" s="201"/>
      <c r="AS71" s="201"/>
      <c r="AT71" s="201"/>
      <c r="AU71" s="205"/>
      <c r="AV71" s="201"/>
      <c r="AW71" s="201"/>
      <c r="AX71" s="201"/>
      <c r="AY71" s="251"/>
      <c r="AZ71" s="251"/>
      <c r="BA71" s="201"/>
      <c r="BB71" s="201"/>
      <c r="BC71" s="201"/>
      <c r="BD71" s="201"/>
      <c r="BE71" s="201"/>
      <c r="BF71" s="205"/>
      <c r="BG71" s="201"/>
      <c r="BH71" s="201"/>
      <c r="BI71" s="201"/>
      <c r="BJ71" s="251"/>
      <c r="BK71" s="251"/>
      <c r="BL71" s="201"/>
      <c r="BM71" s="201"/>
      <c r="BN71" s="201"/>
      <c r="BO71" s="201"/>
      <c r="BP71" s="201"/>
      <c r="BQ71" s="205"/>
      <c r="BR71" s="201"/>
      <c r="BS71" s="201"/>
      <c r="BT71" s="201"/>
      <c r="BU71" s="251"/>
      <c r="BV71" s="251"/>
      <c r="BW71" s="201"/>
      <c r="BX71" s="201"/>
      <c r="BY71" s="201"/>
      <c r="BZ71" s="201"/>
      <c r="CA71" s="201"/>
      <c r="CB71" s="205"/>
      <c r="CC71" s="201"/>
      <c r="CD71" s="201"/>
      <c r="CE71" s="201"/>
      <c r="CF71" s="251"/>
      <c r="CG71" s="251"/>
      <c r="CH71" s="201"/>
      <c r="CI71" s="201"/>
      <c r="CJ71" s="201"/>
      <c r="CK71" s="201"/>
      <c r="CL71" s="201"/>
      <c r="CM71" s="205"/>
      <c r="CN71" s="201"/>
      <c r="CO71" s="201"/>
      <c r="CP71" s="201"/>
      <c r="CQ71" s="251"/>
      <c r="CR71" s="251"/>
      <c r="CS71" s="201"/>
      <c r="CT71" s="201"/>
      <c r="CU71" s="201"/>
      <c r="CV71" s="201"/>
      <c r="CW71" s="201"/>
      <c r="CX71" s="205"/>
      <c r="CY71" s="201"/>
      <c r="CZ71" s="201"/>
      <c r="DA71" s="201"/>
      <c r="DB71" s="251"/>
      <c r="DC71" s="251"/>
      <c r="DD71" s="201"/>
      <c r="DE71" s="201"/>
      <c r="DF71" s="201"/>
      <c r="DG71" s="201"/>
      <c r="DH71" s="201"/>
      <c r="DI71" s="205"/>
      <c r="DJ71" s="201"/>
      <c r="DK71" s="201"/>
      <c r="DL71" s="201"/>
      <c r="DM71" s="251"/>
      <c r="DN71" s="251"/>
      <c r="DO71" s="201"/>
      <c r="DP71" s="201"/>
      <c r="DQ71" s="201"/>
      <c r="DR71" s="201"/>
      <c r="DS71" s="201"/>
      <c r="DT71" s="205"/>
      <c r="DU71" s="201"/>
      <c r="DV71" s="201"/>
      <c r="DW71" s="201"/>
      <c r="DX71" s="251"/>
      <c r="DY71" s="251"/>
      <c r="DZ71" s="201"/>
      <c r="EA71" s="201"/>
      <c r="EB71" s="201"/>
      <c r="EC71" s="201"/>
      <c r="ED71" s="201"/>
      <c r="EE71" s="205"/>
      <c r="EF71" s="201"/>
      <c r="EG71" s="201"/>
      <c r="EH71" s="201"/>
      <c r="EI71" s="251"/>
      <c r="EJ71" s="251"/>
    </row>
    <row r="72" spans="1:140" ht="30" customHeight="1">
      <c r="L72" s="201"/>
      <c r="M72" s="201"/>
      <c r="N72" s="205"/>
      <c r="W72" s="201"/>
      <c r="X72" s="201"/>
      <c r="Y72" s="205"/>
      <c r="AH72" s="201"/>
      <c r="AI72" s="201"/>
      <c r="AJ72" s="205"/>
      <c r="AS72" s="201"/>
      <c r="AT72" s="201"/>
      <c r="AU72" s="205"/>
      <c r="BD72" s="201"/>
      <c r="BE72" s="201"/>
      <c r="BF72" s="205"/>
      <c r="BO72" s="201"/>
      <c r="BP72" s="201"/>
      <c r="BQ72" s="205"/>
      <c r="BZ72" s="201"/>
      <c r="CA72" s="201"/>
      <c r="CB72" s="205"/>
      <c r="CK72" s="201"/>
      <c r="CL72" s="201"/>
      <c r="CM72" s="205"/>
      <c r="CV72" s="201"/>
      <c r="CW72" s="201"/>
      <c r="CX72" s="205"/>
      <c r="DG72" s="201"/>
      <c r="DH72" s="201"/>
      <c r="DI72" s="205"/>
      <c r="DR72" s="201"/>
      <c r="DS72" s="201"/>
      <c r="DT72" s="205"/>
      <c r="EC72" s="201"/>
      <c r="ED72" s="201"/>
      <c r="EE72" s="205"/>
    </row>
    <row r="73" spans="1:140" ht="30" customHeight="1">
      <c r="L73" s="201"/>
      <c r="M73" s="201"/>
      <c r="N73" s="205"/>
      <c r="W73" s="201"/>
      <c r="X73" s="201"/>
      <c r="Y73" s="205"/>
      <c r="AH73" s="201"/>
      <c r="AI73" s="201"/>
      <c r="AJ73" s="205"/>
      <c r="AS73" s="201"/>
      <c r="AT73" s="201"/>
      <c r="AU73" s="205"/>
      <c r="BD73" s="201"/>
      <c r="BE73" s="201"/>
      <c r="BF73" s="205"/>
      <c r="BO73" s="201"/>
      <c r="BP73" s="201"/>
      <c r="BQ73" s="205"/>
      <c r="BZ73" s="201"/>
      <c r="CA73" s="201"/>
      <c r="CB73" s="205"/>
      <c r="CK73" s="201"/>
      <c r="CL73" s="201"/>
      <c r="CM73" s="205"/>
      <c r="CV73" s="201"/>
      <c r="CW73" s="201"/>
      <c r="CX73" s="205"/>
      <c r="DG73" s="201"/>
      <c r="DH73" s="201"/>
      <c r="DI73" s="205"/>
      <c r="DR73" s="201"/>
      <c r="DS73" s="201"/>
      <c r="DT73" s="205"/>
      <c r="EC73" s="201"/>
      <c r="ED73" s="201"/>
      <c r="EE73" s="205"/>
    </row>
    <row r="74" spans="1:140" ht="30" customHeight="1">
      <c r="L74" s="201"/>
      <c r="M74" s="201"/>
      <c r="N74" s="205"/>
      <c r="W74" s="201"/>
      <c r="X74" s="201"/>
      <c r="Y74" s="205"/>
      <c r="AH74" s="201"/>
      <c r="AI74" s="201"/>
      <c r="AJ74" s="205"/>
      <c r="AS74" s="201"/>
      <c r="AT74" s="201"/>
      <c r="AU74" s="205"/>
      <c r="BD74" s="201"/>
      <c r="BE74" s="201"/>
      <c r="BF74" s="205"/>
      <c r="BO74" s="201"/>
      <c r="BP74" s="201"/>
      <c r="BQ74" s="205"/>
      <c r="BZ74" s="201"/>
      <c r="CA74" s="201"/>
      <c r="CB74" s="205"/>
      <c r="CK74" s="201"/>
      <c r="CL74" s="201"/>
      <c r="CM74" s="205"/>
      <c r="CV74" s="201"/>
      <c r="CW74" s="201"/>
      <c r="CX74" s="205"/>
      <c r="DG74" s="201"/>
      <c r="DH74" s="201"/>
      <c r="DI74" s="205"/>
      <c r="DR74" s="201"/>
      <c r="DS74" s="201"/>
      <c r="DT74" s="205"/>
      <c r="EC74" s="201"/>
      <c r="ED74" s="201"/>
      <c r="EE74" s="205"/>
    </row>
    <row r="75" spans="1:140" ht="30" customHeight="1">
      <c r="L75" s="201"/>
      <c r="M75" s="201"/>
      <c r="N75" s="205"/>
      <c r="W75" s="201"/>
      <c r="X75" s="201"/>
      <c r="Y75" s="205"/>
      <c r="AH75" s="201"/>
      <c r="AI75" s="201"/>
      <c r="AJ75" s="205"/>
      <c r="AS75" s="201"/>
      <c r="AT75" s="201"/>
      <c r="AU75" s="205"/>
      <c r="BD75" s="201"/>
      <c r="BE75" s="201"/>
      <c r="BF75" s="205"/>
      <c r="BO75" s="201"/>
      <c r="BP75" s="201"/>
      <c r="BQ75" s="205"/>
      <c r="BZ75" s="201"/>
      <c r="CA75" s="201"/>
      <c r="CB75" s="205"/>
      <c r="CK75" s="201"/>
      <c r="CL75" s="201"/>
      <c r="CM75" s="205"/>
      <c r="CV75" s="201"/>
      <c r="CW75" s="201"/>
      <c r="CX75" s="205"/>
      <c r="DG75" s="201"/>
      <c r="DH75" s="201"/>
      <c r="DI75" s="205"/>
      <c r="DR75" s="201"/>
      <c r="DS75" s="201"/>
      <c r="DT75" s="205"/>
      <c r="EC75" s="201"/>
      <c r="ED75" s="201"/>
      <c r="EE75" s="205"/>
    </row>
    <row r="76" spans="1:140" ht="30" customHeight="1">
      <c r="L76" s="201"/>
      <c r="M76" s="201"/>
      <c r="N76" s="205"/>
      <c r="W76" s="201"/>
      <c r="X76" s="201"/>
      <c r="Y76" s="205"/>
      <c r="AH76" s="201"/>
      <c r="AI76" s="201"/>
      <c r="AJ76" s="205"/>
      <c r="AS76" s="201"/>
      <c r="AT76" s="201"/>
      <c r="AU76" s="205"/>
      <c r="BD76" s="201"/>
      <c r="BE76" s="201"/>
      <c r="BF76" s="205"/>
      <c r="BO76" s="201"/>
      <c r="BP76" s="201"/>
      <c r="BQ76" s="205"/>
      <c r="BZ76" s="201"/>
      <c r="CA76" s="201"/>
      <c r="CB76" s="205"/>
      <c r="CK76" s="201"/>
      <c r="CL76" s="201"/>
      <c r="CM76" s="205"/>
      <c r="CV76" s="201"/>
      <c r="CW76" s="201"/>
      <c r="CX76" s="205"/>
      <c r="DG76" s="201"/>
      <c r="DH76" s="201"/>
      <c r="DI76" s="205"/>
      <c r="DR76" s="201"/>
      <c r="DS76" s="201"/>
      <c r="DT76" s="205"/>
      <c r="EC76" s="201"/>
      <c r="ED76" s="201"/>
      <c r="EE76" s="205"/>
    </row>
    <row r="77" spans="1:140" s="206" customFormat="1" ht="30" customHeight="1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5"/>
      <c r="O77" s="201"/>
      <c r="P77" s="201"/>
      <c r="Q77" s="201"/>
      <c r="R77" s="251"/>
      <c r="S77" s="251"/>
      <c r="T77" s="201"/>
      <c r="U77" s="201"/>
      <c r="V77" s="201"/>
      <c r="W77" s="201"/>
      <c r="X77" s="201"/>
      <c r="Y77" s="205"/>
      <c r="Z77" s="201"/>
      <c r="AA77" s="201"/>
      <c r="AB77" s="201"/>
      <c r="AC77" s="251"/>
      <c r="AD77" s="251"/>
      <c r="AE77" s="201"/>
      <c r="AF77" s="201"/>
      <c r="AG77" s="201"/>
      <c r="AH77" s="201"/>
      <c r="AI77" s="201"/>
      <c r="AJ77" s="205"/>
      <c r="AK77" s="201"/>
      <c r="AL77" s="201"/>
      <c r="AM77" s="201"/>
      <c r="AN77" s="251"/>
      <c r="AO77" s="251"/>
      <c r="AP77" s="201"/>
      <c r="AQ77" s="201"/>
      <c r="AR77" s="201"/>
      <c r="AS77" s="201"/>
      <c r="AT77" s="201"/>
      <c r="AU77" s="205"/>
      <c r="AV77" s="201"/>
      <c r="AW77" s="201"/>
      <c r="AX77" s="201"/>
      <c r="AY77" s="251"/>
      <c r="AZ77" s="251"/>
      <c r="BA77" s="201"/>
      <c r="BB77" s="201"/>
      <c r="BC77" s="201"/>
      <c r="BD77" s="201"/>
      <c r="BE77" s="201"/>
      <c r="BF77" s="205"/>
      <c r="BG77" s="201"/>
      <c r="BH77" s="201"/>
      <c r="BI77" s="201"/>
      <c r="BJ77" s="251"/>
      <c r="BK77" s="251"/>
      <c r="BL77" s="201"/>
      <c r="BM77" s="201"/>
      <c r="BN77" s="201"/>
      <c r="BO77" s="201"/>
      <c r="BP77" s="201"/>
      <c r="BQ77" s="205"/>
      <c r="BR77" s="201"/>
      <c r="BS77" s="201"/>
      <c r="BT77" s="201"/>
      <c r="BU77" s="251"/>
      <c r="BV77" s="251"/>
      <c r="BW77" s="201"/>
      <c r="BX77" s="201"/>
      <c r="BY77" s="201"/>
      <c r="BZ77" s="201"/>
      <c r="CA77" s="201"/>
      <c r="CB77" s="205"/>
      <c r="CC77" s="201"/>
      <c r="CD77" s="201"/>
      <c r="CE77" s="201"/>
      <c r="CF77" s="251"/>
      <c r="CG77" s="251"/>
      <c r="CH77" s="201"/>
      <c r="CI77" s="201"/>
      <c r="CJ77" s="201"/>
      <c r="CK77" s="201"/>
      <c r="CL77" s="201"/>
      <c r="CM77" s="205"/>
      <c r="CN77" s="201"/>
      <c r="CO77" s="201"/>
      <c r="CP77" s="201"/>
      <c r="CQ77" s="251"/>
      <c r="CR77" s="251"/>
      <c r="CS77" s="201"/>
      <c r="CT77" s="201"/>
      <c r="CU77" s="201"/>
      <c r="CV77" s="201"/>
      <c r="CW77" s="201"/>
      <c r="CX77" s="205"/>
      <c r="CY77" s="201"/>
      <c r="CZ77" s="201"/>
      <c r="DA77" s="201"/>
      <c r="DB77" s="251"/>
      <c r="DC77" s="251"/>
      <c r="DD77" s="201"/>
      <c r="DE77" s="201"/>
      <c r="DF77" s="201"/>
      <c r="DG77" s="201"/>
      <c r="DH77" s="201"/>
      <c r="DI77" s="205"/>
      <c r="DJ77" s="201"/>
      <c r="DK77" s="201"/>
      <c r="DL77" s="201"/>
      <c r="DM77" s="251"/>
      <c r="DN77" s="251"/>
      <c r="DO77" s="201"/>
      <c r="DP77" s="201"/>
      <c r="DQ77" s="201"/>
      <c r="DR77" s="201"/>
      <c r="DS77" s="201"/>
      <c r="DT77" s="205"/>
      <c r="DU77" s="201"/>
      <c r="DV77" s="201"/>
      <c r="DW77" s="201"/>
      <c r="DX77" s="251"/>
      <c r="DY77" s="251"/>
      <c r="DZ77" s="201"/>
      <c r="EA77" s="201"/>
      <c r="EB77" s="201"/>
      <c r="EC77" s="201"/>
      <c r="ED77" s="201"/>
      <c r="EE77" s="205"/>
      <c r="EF77" s="201"/>
      <c r="EG77" s="201"/>
      <c r="EH77" s="201"/>
      <c r="EI77" s="251"/>
      <c r="EJ77" s="251"/>
    </row>
    <row r="78" spans="1:140" s="206" customFormat="1" ht="30" customHeight="1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5"/>
      <c r="O78" s="201"/>
      <c r="P78" s="201"/>
      <c r="Q78" s="201"/>
      <c r="R78" s="251"/>
      <c r="S78" s="251"/>
      <c r="T78" s="201"/>
      <c r="U78" s="201"/>
      <c r="V78" s="201"/>
      <c r="W78" s="201"/>
      <c r="X78" s="201"/>
      <c r="Y78" s="205"/>
      <c r="Z78" s="201"/>
      <c r="AA78" s="201"/>
      <c r="AB78" s="201"/>
      <c r="AC78" s="251"/>
      <c r="AD78" s="251"/>
      <c r="AE78" s="201"/>
      <c r="AF78" s="201"/>
      <c r="AG78" s="201"/>
      <c r="AH78" s="201"/>
      <c r="AI78" s="201"/>
      <c r="AJ78" s="205"/>
      <c r="AK78" s="201"/>
      <c r="AL78" s="201"/>
      <c r="AM78" s="201"/>
      <c r="AN78" s="251"/>
      <c r="AO78" s="251"/>
      <c r="AP78" s="201"/>
      <c r="AQ78" s="201"/>
      <c r="AR78" s="201"/>
      <c r="AS78" s="201"/>
      <c r="AT78" s="201"/>
      <c r="AU78" s="205"/>
      <c r="AV78" s="201"/>
      <c r="AW78" s="201"/>
      <c r="AX78" s="201"/>
      <c r="AY78" s="251"/>
      <c r="AZ78" s="251"/>
      <c r="BA78" s="201"/>
      <c r="BB78" s="201"/>
      <c r="BC78" s="201"/>
      <c r="BD78" s="201"/>
      <c r="BE78" s="201"/>
      <c r="BF78" s="205"/>
      <c r="BG78" s="201"/>
      <c r="BH78" s="201"/>
      <c r="BI78" s="201"/>
      <c r="BJ78" s="251"/>
      <c r="BK78" s="251"/>
      <c r="BL78" s="201"/>
      <c r="BM78" s="201"/>
      <c r="BN78" s="201"/>
      <c r="BO78" s="201"/>
      <c r="BP78" s="201"/>
      <c r="BQ78" s="205"/>
      <c r="BR78" s="201"/>
      <c r="BS78" s="201"/>
      <c r="BT78" s="201"/>
      <c r="BU78" s="251"/>
      <c r="BV78" s="251"/>
      <c r="BW78" s="201"/>
      <c r="BX78" s="201"/>
      <c r="BY78" s="201"/>
      <c r="BZ78" s="201"/>
      <c r="CA78" s="201"/>
      <c r="CB78" s="205"/>
      <c r="CC78" s="201"/>
      <c r="CD78" s="201"/>
      <c r="CE78" s="201"/>
      <c r="CF78" s="251"/>
      <c r="CG78" s="251"/>
      <c r="CH78" s="201"/>
      <c r="CI78" s="201"/>
      <c r="CJ78" s="201"/>
      <c r="CK78" s="201"/>
      <c r="CL78" s="201"/>
      <c r="CM78" s="205"/>
      <c r="CN78" s="201"/>
      <c r="CO78" s="201"/>
      <c r="CP78" s="201"/>
      <c r="CQ78" s="251"/>
      <c r="CR78" s="251"/>
      <c r="CS78" s="201"/>
      <c r="CT78" s="201"/>
      <c r="CU78" s="201"/>
      <c r="CV78" s="201"/>
      <c r="CW78" s="201"/>
      <c r="CX78" s="205"/>
      <c r="CY78" s="201"/>
      <c r="CZ78" s="201"/>
      <c r="DA78" s="201"/>
      <c r="DB78" s="251"/>
      <c r="DC78" s="251"/>
      <c r="DD78" s="201"/>
      <c r="DE78" s="201"/>
      <c r="DF78" s="201"/>
      <c r="DG78" s="201"/>
      <c r="DH78" s="201"/>
      <c r="DI78" s="205"/>
      <c r="DJ78" s="201"/>
      <c r="DK78" s="201"/>
      <c r="DL78" s="201"/>
      <c r="DM78" s="251"/>
      <c r="DN78" s="251"/>
      <c r="DO78" s="201"/>
      <c r="DP78" s="201"/>
      <c r="DQ78" s="201"/>
      <c r="DR78" s="201"/>
      <c r="DS78" s="201"/>
      <c r="DT78" s="205"/>
      <c r="DU78" s="201"/>
      <c r="DV78" s="201"/>
      <c r="DW78" s="201"/>
      <c r="DX78" s="251"/>
      <c r="DY78" s="251"/>
      <c r="DZ78" s="201"/>
      <c r="EA78" s="201"/>
      <c r="EB78" s="201"/>
      <c r="EC78" s="201"/>
      <c r="ED78" s="201"/>
      <c r="EE78" s="205"/>
      <c r="EF78" s="201"/>
      <c r="EG78" s="201"/>
      <c r="EH78" s="201"/>
      <c r="EI78" s="251"/>
      <c r="EJ78" s="251"/>
    </row>
    <row r="79" spans="1:140" s="206" customFormat="1" ht="30" customHeight="1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5"/>
      <c r="O79" s="201"/>
      <c r="P79" s="201"/>
      <c r="Q79" s="201"/>
      <c r="R79" s="251"/>
      <c r="S79" s="251"/>
      <c r="T79" s="201"/>
      <c r="U79" s="201"/>
      <c r="V79" s="201"/>
      <c r="W79" s="201"/>
      <c r="X79" s="201"/>
      <c r="Y79" s="205"/>
      <c r="Z79" s="201"/>
      <c r="AA79" s="201"/>
      <c r="AB79" s="201"/>
      <c r="AC79" s="251"/>
      <c r="AD79" s="251"/>
      <c r="AE79" s="201"/>
      <c r="AF79" s="201"/>
      <c r="AG79" s="201"/>
      <c r="AH79" s="201"/>
      <c r="AI79" s="201"/>
      <c r="AJ79" s="205"/>
      <c r="AK79" s="201"/>
      <c r="AL79" s="201"/>
      <c r="AM79" s="201"/>
      <c r="AN79" s="251"/>
      <c r="AO79" s="251"/>
      <c r="AP79" s="201"/>
      <c r="AQ79" s="201"/>
      <c r="AR79" s="201"/>
      <c r="AS79" s="201"/>
      <c r="AT79" s="201"/>
      <c r="AU79" s="205"/>
      <c r="AV79" s="201"/>
      <c r="AW79" s="201"/>
      <c r="AX79" s="201"/>
      <c r="AY79" s="251"/>
      <c r="AZ79" s="251"/>
      <c r="BA79" s="201"/>
      <c r="BB79" s="201"/>
      <c r="BC79" s="201"/>
      <c r="BD79" s="201"/>
      <c r="BE79" s="201"/>
      <c r="BF79" s="205"/>
      <c r="BG79" s="201"/>
      <c r="BH79" s="201"/>
      <c r="BI79" s="201"/>
      <c r="BJ79" s="251"/>
      <c r="BK79" s="251"/>
      <c r="BL79" s="201"/>
      <c r="BM79" s="201"/>
      <c r="BN79" s="201"/>
      <c r="BO79" s="201"/>
      <c r="BP79" s="201"/>
      <c r="BQ79" s="205"/>
      <c r="BR79" s="201"/>
      <c r="BS79" s="201"/>
      <c r="BT79" s="201"/>
      <c r="BU79" s="251"/>
      <c r="BV79" s="251"/>
      <c r="BW79" s="201"/>
      <c r="BX79" s="201"/>
      <c r="BY79" s="201"/>
      <c r="BZ79" s="201"/>
      <c r="CA79" s="201"/>
      <c r="CB79" s="205"/>
      <c r="CC79" s="201"/>
      <c r="CD79" s="201"/>
      <c r="CE79" s="201"/>
      <c r="CF79" s="251"/>
      <c r="CG79" s="251"/>
      <c r="CH79" s="201"/>
      <c r="CI79" s="201"/>
      <c r="CJ79" s="201"/>
      <c r="CK79" s="201"/>
      <c r="CL79" s="201"/>
      <c r="CM79" s="205"/>
      <c r="CN79" s="201"/>
      <c r="CO79" s="201"/>
      <c r="CP79" s="201"/>
      <c r="CQ79" s="251"/>
      <c r="CR79" s="251"/>
      <c r="CS79" s="201"/>
      <c r="CT79" s="201"/>
      <c r="CU79" s="201"/>
      <c r="CV79" s="201"/>
      <c r="CW79" s="201"/>
      <c r="CX79" s="205"/>
      <c r="CY79" s="201"/>
      <c r="CZ79" s="201"/>
      <c r="DA79" s="201"/>
      <c r="DB79" s="251"/>
      <c r="DC79" s="251"/>
      <c r="DD79" s="201"/>
      <c r="DE79" s="201"/>
      <c r="DF79" s="201"/>
      <c r="DG79" s="201"/>
      <c r="DH79" s="201"/>
      <c r="DI79" s="205"/>
      <c r="DJ79" s="201"/>
      <c r="DK79" s="201"/>
      <c r="DL79" s="201"/>
      <c r="DM79" s="251"/>
      <c r="DN79" s="251"/>
      <c r="DO79" s="201"/>
      <c r="DP79" s="201"/>
      <c r="DQ79" s="201"/>
      <c r="DR79" s="201"/>
      <c r="DS79" s="201"/>
      <c r="DT79" s="205"/>
      <c r="DU79" s="201"/>
      <c r="DV79" s="201"/>
      <c r="DW79" s="201"/>
      <c r="DX79" s="251"/>
      <c r="DY79" s="251"/>
      <c r="DZ79" s="201"/>
      <c r="EA79" s="201"/>
      <c r="EB79" s="201"/>
      <c r="EC79" s="201"/>
      <c r="ED79" s="201"/>
      <c r="EE79" s="205"/>
      <c r="EF79" s="201"/>
      <c r="EG79" s="201"/>
      <c r="EH79" s="201"/>
      <c r="EI79" s="251"/>
      <c r="EJ79" s="251"/>
    </row>
    <row r="80" spans="1:140" s="206" customFormat="1" ht="30" customHeight="1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5"/>
      <c r="O80" s="201"/>
      <c r="P80" s="201"/>
      <c r="Q80" s="201"/>
      <c r="R80" s="251"/>
      <c r="S80" s="251"/>
      <c r="T80" s="201"/>
      <c r="U80" s="201"/>
      <c r="V80" s="201"/>
      <c r="W80" s="201"/>
      <c r="X80" s="201"/>
      <c r="Y80" s="205"/>
      <c r="Z80" s="201"/>
      <c r="AA80" s="201"/>
      <c r="AB80" s="201"/>
      <c r="AC80" s="251"/>
      <c r="AD80" s="251"/>
      <c r="AE80" s="201"/>
      <c r="AF80" s="201"/>
      <c r="AG80" s="201"/>
      <c r="AH80" s="201"/>
      <c r="AI80" s="201"/>
      <c r="AJ80" s="205"/>
      <c r="AK80" s="201"/>
      <c r="AL80" s="201"/>
      <c r="AM80" s="201"/>
      <c r="AN80" s="251"/>
      <c r="AO80" s="251"/>
      <c r="AP80" s="201"/>
      <c r="AQ80" s="201"/>
      <c r="AR80" s="201"/>
      <c r="AS80" s="201"/>
      <c r="AT80" s="201"/>
      <c r="AU80" s="205"/>
      <c r="AV80" s="201"/>
      <c r="AW80" s="201"/>
      <c r="AX80" s="201"/>
      <c r="AY80" s="251"/>
      <c r="AZ80" s="251"/>
      <c r="BA80" s="201"/>
      <c r="BB80" s="201"/>
      <c r="BC80" s="201"/>
      <c r="BD80" s="201"/>
      <c r="BE80" s="201"/>
      <c r="BF80" s="205"/>
      <c r="BG80" s="201"/>
      <c r="BH80" s="201"/>
      <c r="BI80" s="201"/>
      <c r="BJ80" s="251"/>
      <c r="BK80" s="251"/>
      <c r="BL80" s="201"/>
      <c r="BM80" s="201"/>
      <c r="BN80" s="201"/>
      <c r="BO80" s="201"/>
      <c r="BP80" s="201"/>
      <c r="BQ80" s="205"/>
      <c r="BR80" s="201"/>
      <c r="BS80" s="201"/>
      <c r="BT80" s="201"/>
      <c r="BU80" s="251"/>
      <c r="BV80" s="251"/>
      <c r="BW80" s="201"/>
      <c r="BX80" s="201"/>
      <c r="BY80" s="201"/>
      <c r="BZ80" s="201"/>
      <c r="CA80" s="201"/>
      <c r="CB80" s="205"/>
      <c r="CC80" s="201"/>
      <c r="CD80" s="201"/>
      <c r="CE80" s="201"/>
      <c r="CF80" s="251"/>
      <c r="CG80" s="251"/>
      <c r="CH80" s="201"/>
      <c r="CI80" s="201"/>
      <c r="CJ80" s="201"/>
      <c r="CK80" s="201"/>
      <c r="CL80" s="201"/>
      <c r="CM80" s="205"/>
      <c r="CN80" s="201"/>
      <c r="CO80" s="201"/>
      <c r="CP80" s="201"/>
      <c r="CQ80" s="251"/>
      <c r="CR80" s="251"/>
      <c r="CS80" s="201"/>
      <c r="CT80" s="201"/>
      <c r="CU80" s="201"/>
      <c r="CV80" s="201"/>
      <c r="CW80" s="201"/>
      <c r="CX80" s="205"/>
      <c r="CY80" s="201"/>
      <c r="CZ80" s="201"/>
      <c r="DA80" s="201"/>
      <c r="DB80" s="251"/>
      <c r="DC80" s="251"/>
      <c r="DD80" s="201"/>
      <c r="DE80" s="201"/>
      <c r="DF80" s="201"/>
      <c r="DG80" s="201"/>
      <c r="DH80" s="201"/>
      <c r="DI80" s="205"/>
      <c r="DJ80" s="201"/>
      <c r="DK80" s="201"/>
      <c r="DL80" s="201"/>
      <c r="DM80" s="251"/>
      <c r="DN80" s="251"/>
      <c r="DO80" s="201"/>
      <c r="DP80" s="201"/>
      <c r="DQ80" s="201"/>
      <c r="DR80" s="201"/>
      <c r="DS80" s="201"/>
      <c r="DT80" s="205"/>
      <c r="DU80" s="201"/>
      <c r="DV80" s="201"/>
      <c r="DW80" s="201"/>
      <c r="DX80" s="251"/>
      <c r="DY80" s="251"/>
      <c r="DZ80" s="201"/>
      <c r="EA80" s="201"/>
      <c r="EB80" s="201"/>
      <c r="EC80" s="201"/>
      <c r="ED80" s="201"/>
      <c r="EE80" s="205"/>
      <c r="EF80" s="201"/>
      <c r="EG80" s="201"/>
      <c r="EH80" s="201"/>
      <c r="EI80" s="251"/>
      <c r="EJ80" s="251"/>
    </row>
    <row r="81" spans="1:140" s="206" customFormat="1" ht="30" customHeight="1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5"/>
      <c r="O81" s="201"/>
      <c r="P81" s="201"/>
      <c r="Q81" s="201"/>
      <c r="R81" s="251"/>
      <c r="S81" s="251"/>
      <c r="T81" s="201"/>
      <c r="U81" s="201"/>
      <c r="V81" s="201"/>
      <c r="W81" s="201"/>
      <c r="X81" s="201"/>
      <c r="Y81" s="205"/>
      <c r="Z81" s="201"/>
      <c r="AA81" s="201"/>
      <c r="AB81" s="201"/>
      <c r="AC81" s="251"/>
      <c r="AD81" s="251"/>
      <c r="AE81" s="201"/>
      <c r="AF81" s="201"/>
      <c r="AG81" s="201"/>
      <c r="AH81" s="201"/>
      <c r="AI81" s="201"/>
      <c r="AJ81" s="205"/>
      <c r="AK81" s="201"/>
      <c r="AL81" s="201"/>
      <c r="AM81" s="201"/>
      <c r="AN81" s="251"/>
      <c r="AO81" s="251"/>
      <c r="AP81" s="201"/>
      <c r="AQ81" s="201"/>
      <c r="AR81" s="201"/>
      <c r="AS81" s="201"/>
      <c r="AT81" s="201"/>
      <c r="AU81" s="205"/>
      <c r="AV81" s="201"/>
      <c r="AW81" s="201"/>
      <c r="AX81" s="201"/>
      <c r="AY81" s="251"/>
      <c r="AZ81" s="251"/>
      <c r="BA81" s="201"/>
      <c r="BB81" s="201"/>
      <c r="BC81" s="201"/>
      <c r="BD81" s="201"/>
      <c r="BE81" s="201"/>
      <c r="BF81" s="205"/>
      <c r="BG81" s="201"/>
      <c r="BH81" s="201"/>
      <c r="BI81" s="201"/>
      <c r="BJ81" s="251"/>
      <c r="BK81" s="251"/>
      <c r="BL81" s="201"/>
      <c r="BM81" s="201"/>
      <c r="BN81" s="201"/>
      <c r="BO81" s="201"/>
      <c r="BP81" s="201"/>
      <c r="BQ81" s="205"/>
      <c r="BR81" s="201"/>
      <c r="BS81" s="201"/>
      <c r="BT81" s="201"/>
      <c r="BU81" s="251"/>
      <c r="BV81" s="251"/>
      <c r="BW81" s="201"/>
      <c r="BX81" s="201"/>
      <c r="BY81" s="201"/>
      <c r="BZ81" s="201"/>
      <c r="CA81" s="201"/>
      <c r="CB81" s="205"/>
      <c r="CC81" s="201"/>
      <c r="CD81" s="201"/>
      <c r="CE81" s="201"/>
      <c r="CF81" s="251"/>
      <c r="CG81" s="251"/>
      <c r="CH81" s="201"/>
      <c r="CI81" s="201"/>
      <c r="CJ81" s="201"/>
      <c r="CK81" s="201"/>
      <c r="CL81" s="201"/>
      <c r="CM81" s="205"/>
      <c r="CN81" s="201"/>
      <c r="CO81" s="201"/>
      <c r="CP81" s="201"/>
      <c r="CQ81" s="251"/>
      <c r="CR81" s="251"/>
      <c r="CS81" s="201"/>
      <c r="CT81" s="201"/>
      <c r="CU81" s="201"/>
      <c r="CV81" s="201"/>
      <c r="CW81" s="201"/>
      <c r="CX81" s="205"/>
      <c r="CY81" s="201"/>
      <c r="CZ81" s="201"/>
      <c r="DA81" s="201"/>
      <c r="DB81" s="251"/>
      <c r="DC81" s="251"/>
      <c r="DD81" s="201"/>
      <c r="DE81" s="201"/>
      <c r="DF81" s="201"/>
      <c r="DG81" s="201"/>
      <c r="DH81" s="201"/>
      <c r="DI81" s="205"/>
      <c r="DJ81" s="201"/>
      <c r="DK81" s="201"/>
      <c r="DL81" s="201"/>
      <c r="DM81" s="251"/>
      <c r="DN81" s="251"/>
      <c r="DO81" s="201"/>
      <c r="DP81" s="201"/>
      <c r="DQ81" s="201"/>
      <c r="DR81" s="201"/>
      <c r="DS81" s="201"/>
      <c r="DT81" s="205"/>
      <c r="DU81" s="201"/>
      <c r="DV81" s="201"/>
      <c r="DW81" s="201"/>
      <c r="DX81" s="251"/>
      <c r="DY81" s="251"/>
      <c r="DZ81" s="201"/>
      <c r="EA81" s="201"/>
      <c r="EB81" s="201"/>
      <c r="EC81" s="201"/>
      <c r="ED81" s="201"/>
      <c r="EE81" s="205"/>
      <c r="EF81" s="201"/>
      <c r="EG81" s="201"/>
      <c r="EH81" s="201"/>
      <c r="EI81" s="251"/>
      <c r="EJ81" s="251"/>
    </row>
    <row r="82" spans="1:140" s="206" customFormat="1" ht="30" customHeigh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5"/>
      <c r="O82" s="201"/>
      <c r="P82" s="201"/>
      <c r="Q82" s="201"/>
      <c r="R82" s="251"/>
      <c r="S82" s="251"/>
      <c r="T82" s="201"/>
      <c r="U82" s="201"/>
      <c r="V82" s="201"/>
      <c r="W82" s="201"/>
      <c r="X82" s="201"/>
      <c r="Y82" s="205"/>
      <c r="Z82" s="201"/>
      <c r="AA82" s="201"/>
      <c r="AB82" s="201"/>
      <c r="AC82" s="251"/>
      <c r="AD82" s="251"/>
      <c r="AE82" s="201"/>
      <c r="AF82" s="201"/>
      <c r="AG82" s="201"/>
      <c r="AH82" s="201"/>
      <c r="AI82" s="201"/>
      <c r="AJ82" s="205"/>
      <c r="AK82" s="201"/>
      <c r="AL82" s="201"/>
      <c r="AM82" s="201"/>
      <c r="AN82" s="251"/>
      <c r="AO82" s="251"/>
      <c r="AP82" s="201"/>
      <c r="AQ82" s="201"/>
      <c r="AR82" s="201"/>
      <c r="AS82" s="201"/>
      <c r="AT82" s="201"/>
      <c r="AU82" s="205"/>
      <c r="AV82" s="201"/>
      <c r="AW82" s="201"/>
      <c r="AX82" s="201"/>
      <c r="AY82" s="251"/>
      <c r="AZ82" s="251"/>
      <c r="BA82" s="201"/>
      <c r="BB82" s="201"/>
      <c r="BC82" s="201"/>
      <c r="BD82" s="201"/>
      <c r="BE82" s="201"/>
      <c r="BF82" s="205"/>
      <c r="BG82" s="201"/>
      <c r="BH82" s="201"/>
      <c r="BI82" s="201"/>
      <c r="BJ82" s="251"/>
      <c r="BK82" s="251"/>
      <c r="BL82" s="201"/>
      <c r="BM82" s="201"/>
      <c r="BN82" s="201"/>
      <c r="BO82" s="201"/>
      <c r="BP82" s="201"/>
      <c r="BQ82" s="205"/>
      <c r="BR82" s="201"/>
      <c r="BS82" s="201"/>
      <c r="BT82" s="201"/>
      <c r="BU82" s="251"/>
      <c r="BV82" s="251"/>
      <c r="BW82" s="201"/>
      <c r="BX82" s="201"/>
      <c r="BY82" s="201"/>
      <c r="BZ82" s="201"/>
      <c r="CA82" s="201"/>
      <c r="CB82" s="205"/>
      <c r="CC82" s="201"/>
      <c r="CD82" s="201"/>
      <c r="CE82" s="201"/>
      <c r="CF82" s="251"/>
      <c r="CG82" s="251"/>
      <c r="CH82" s="201"/>
      <c r="CI82" s="201"/>
      <c r="CJ82" s="201"/>
      <c r="CK82" s="201"/>
      <c r="CL82" s="201"/>
      <c r="CM82" s="205"/>
      <c r="CN82" s="201"/>
      <c r="CO82" s="201"/>
      <c r="CP82" s="201"/>
      <c r="CQ82" s="251"/>
      <c r="CR82" s="251"/>
      <c r="CS82" s="201"/>
      <c r="CT82" s="201"/>
      <c r="CU82" s="201"/>
      <c r="CV82" s="201"/>
      <c r="CW82" s="201"/>
      <c r="CX82" s="205"/>
      <c r="CY82" s="201"/>
      <c r="CZ82" s="201"/>
      <c r="DA82" s="201"/>
      <c r="DB82" s="251"/>
      <c r="DC82" s="251"/>
      <c r="DD82" s="201"/>
      <c r="DE82" s="201"/>
      <c r="DF82" s="201"/>
      <c r="DG82" s="201"/>
      <c r="DH82" s="201"/>
      <c r="DI82" s="205"/>
      <c r="DJ82" s="201"/>
      <c r="DK82" s="201"/>
      <c r="DL82" s="201"/>
      <c r="DM82" s="251"/>
      <c r="DN82" s="251"/>
      <c r="DO82" s="201"/>
      <c r="DP82" s="201"/>
      <c r="DQ82" s="201"/>
      <c r="DR82" s="201"/>
      <c r="DS82" s="201"/>
      <c r="DT82" s="205"/>
      <c r="DU82" s="201"/>
      <c r="DV82" s="201"/>
      <c r="DW82" s="201"/>
      <c r="DX82" s="251"/>
      <c r="DY82" s="251"/>
      <c r="DZ82" s="201"/>
      <c r="EA82" s="201"/>
      <c r="EB82" s="201"/>
      <c r="EC82" s="201"/>
      <c r="ED82" s="201"/>
      <c r="EE82" s="205"/>
      <c r="EF82" s="201"/>
      <c r="EG82" s="201"/>
      <c r="EH82" s="201"/>
      <c r="EI82" s="251"/>
      <c r="EJ82" s="251"/>
    </row>
    <row r="83" spans="1:140" s="206" customFormat="1" ht="30" customHeight="1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5"/>
      <c r="O83" s="201"/>
      <c r="P83" s="201"/>
      <c r="Q83" s="201"/>
      <c r="R83" s="251"/>
      <c r="S83" s="251"/>
      <c r="T83" s="201"/>
      <c r="U83" s="201"/>
      <c r="V83" s="201"/>
      <c r="W83" s="201"/>
      <c r="X83" s="201"/>
      <c r="Y83" s="205"/>
      <c r="Z83" s="201"/>
      <c r="AA83" s="201"/>
      <c r="AB83" s="201"/>
      <c r="AC83" s="251"/>
      <c r="AD83" s="251"/>
      <c r="AE83" s="201"/>
      <c r="AF83" s="201"/>
      <c r="AG83" s="201"/>
      <c r="AH83" s="201"/>
      <c r="AI83" s="201"/>
      <c r="AJ83" s="205"/>
      <c r="AK83" s="201"/>
      <c r="AL83" s="201"/>
      <c r="AM83" s="201"/>
      <c r="AN83" s="251"/>
      <c r="AO83" s="251"/>
      <c r="AP83" s="201"/>
      <c r="AQ83" s="201"/>
      <c r="AR83" s="201"/>
      <c r="AS83" s="201"/>
      <c r="AT83" s="201"/>
      <c r="AU83" s="205"/>
      <c r="AV83" s="201"/>
      <c r="AW83" s="201"/>
      <c r="AX83" s="201"/>
      <c r="AY83" s="251"/>
      <c r="AZ83" s="251"/>
      <c r="BA83" s="201"/>
      <c r="BB83" s="201"/>
      <c r="BC83" s="201"/>
      <c r="BD83" s="201"/>
      <c r="BE83" s="201"/>
      <c r="BF83" s="205"/>
      <c r="BG83" s="201"/>
      <c r="BH83" s="201"/>
      <c r="BI83" s="201"/>
      <c r="BJ83" s="251"/>
      <c r="BK83" s="251"/>
      <c r="BL83" s="201"/>
      <c r="BM83" s="201"/>
      <c r="BN83" s="201"/>
      <c r="BO83" s="201"/>
      <c r="BP83" s="201"/>
      <c r="BQ83" s="205"/>
      <c r="BR83" s="201"/>
      <c r="BS83" s="201"/>
      <c r="BT83" s="201"/>
      <c r="BU83" s="251"/>
      <c r="BV83" s="251"/>
      <c r="BW83" s="201"/>
      <c r="BX83" s="201"/>
      <c r="BY83" s="201"/>
      <c r="BZ83" s="201"/>
      <c r="CA83" s="201"/>
      <c r="CB83" s="205"/>
      <c r="CC83" s="201"/>
      <c r="CD83" s="201"/>
      <c r="CE83" s="201"/>
      <c r="CF83" s="251"/>
      <c r="CG83" s="251"/>
      <c r="CH83" s="201"/>
      <c r="CI83" s="201"/>
      <c r="CJ83" s="201"/>
      <c r="CK83" s="201"/>
      <c r="CL83" s="201"/>
      <c r="CM83" s="205"/>
      <c r="CN83" s="201"/>
      <c r="CO83" s="201"/>
      <c r="CP83" s="201"/>
      <c r="CQ83" s="251"/>
      <c r="CR83" s="251"/>
      <c r="CS83" s="201"/>
      <c r="CT83" s="201"/>
      <c r="CU83" s="201"/>
      <c r="CV83" s="201"/>
      <c r="CW83" s="201"/>
      <c r="CX83" s="205"/>
      <c r="CY83" s="201"/>
      <c r="CZ83" s="201"/>
      <c r="DA83" s="201"/>
      <c r="DB83" s="251"/>
      <c r="DC83" s="251"/>
      <c r="DD83" s="201"/>
      <c r="DE83" s="201"/>
      <c r="DF83" s="201"/>
      <c r="DG83" s="201"/>
      <c r="DH83" s="201"/>
      <c r="DI83" s="205"/>
      <c r="DJ83" s="201"/>
      <c r="DK83" s="201"/>
      <c r="DL83" s="201"/>
      <c r="DM83" s="251"/>
      <c r="DN83" s="251"/>
      <c r="DO83" s="201"/>
      <c r="DP83" s="201"/>
      <c r="DQ83" s="201"/>
      <c r="DR83" s="201"/>
      <c r="DS83" s="201"/>
      <c r="DT83" s="205"/>
      <c r="DU83" s="201"/>
      <c r="DV83" s="201"/>
      <c r="DW83" s="201"/>
      <c r="DX83" s="251"/>
      <c r="DY83" s="251"/>
      <c r="DZ83" s="201"/>
      <c r="EA83" s="201"/>
      <c r="EB83" s="201"/>
      <c r="EC83" s="201"/>
      <c r="ED83" s="201"/>
      <c r="EE83" s="205"/>
      <c r="EF83" s="201"/>
      <c r="EG83" s="201"/>
      <c r="EH83" s="201"/>
      <c r="EI83" s="251"/>
      <c r="EJ83" s="251"/>
    </row>
    <row r="84" spans="1:140" s="206" customFormat="1" ht="30" customHeight="1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5"/>
      <c r="O84" s="201"/>
      <c r="P84" s="201"/>
      <c r="Q84" s="201"/>
      <c r="R84" s="251"/>
      <c r="S84" s="251"/>
      <c r="T84" s="201"/>
      <c r="U84" s="201"/>
      <c r="V84" s="201"/>
      <c r="W84" s="201"/>
      <c r="X84" s="201"/>
      <c r="Y84" s="205"/>
      <c r="Z84" s="201"/>
      <c r="AA84" s="201"/>
      <c r="AB84" s="201"/>
      <c r="AC84" s="251"/>
      <c r="AD84" s="251"/>
      <c r="AE84" s="201"/>
      <c r="AF84" s="201"/>
      <c r="AG84" s="201"/>
      <c r="AH84" s="201"/>
      <c r="AI84" s="201"/>
      <c r="AJ84" s="205"/>
      <c r="AK84" s="201"/>
      <c r="AL84" s="201"/>
      <c r="AM84" s="201"/>
      <c r="AN84" s="251"/>
      <c r="AO84" s="251"/>
      <c r="AP84" s="201"/>
      <c r="AQ84" s="201"/>
      <c r="AR84" s="201"/>
      <c r="AS84" s="201"/>
      <c r="AT84" s="201"/>
      <c r="AU84" s="205"/>
      <c r="AV84" s="201"/>
      <c r="AW84" s="201"/>
      <c r="AX84" s="201"/>
      <c r="AY84" s="251"/>
      <c r="AZ84" s="251"/>
      <c r="BA84" s="201"/>
      <c r="BB84" s="201"/>
      <c r="BC84" s="201"/>
      <c r="BD84" s="201"/>
      <c r="BE84" s="201"/>
      <c r="BF84" s="205"/>
      <c r="BG84" s="201"/>
      <c r="BH84" s="201"/>
      <c r="BI84" s="201"/>
      <c r="BJ84" s="251"/>
      <c r="BK84" s="251"/>
      <c r="BL84" s="201"/>
      <c r="BM84" s="201"/>
      <c r="BN84" s="201"/>
      <c r="BO84" s="201"/>
      <c r="BP84" s="201"/>
      <c r="BQ84" s="205"/>
      <c r="BR84" s="201"/>
      <c r="BS84" s="201"/>
      <c r="BT84" s="201"/>
      <c r="BU84" s="251"/>
      <c r="BV84" s="251"/>
      <c r="BW84" s="201"/>
      <c r="BX84" s="201"/>
      <c r="BY84" s="201"/>
      <c r="BZ84" s="201"/>
      <c r="CA84" s="201"/>
      <c r="CB84" s="205"/>
      <c r="CC84" s="201"/>
      <c r="CD84" s="201"/>
      <c r="CE84" s="201"/>
      <c r="CF84" s="251"/>
      <c r="CG84" s="251"/>
      <c r="CH84" s="201"/>
      <c r="CI84" s="201"/>
      <c r="CJ84" s="201"/>
      <c r="CK84" s="201"/>
      <c r="CL84" s="201"/>
      <c r="CM84" s="205"/>
      <c r="CN84" s="201"/>
      <c r="CO84" s="201"/>
      <c r="CP84" s="201"/>
      <c r="CQ84" s="251"/>
      <c r="CR84" s="251"/>
      <c r="CS84" s="201"/>
      <c r="CT84" s="201"/>
      <c r="CU84" s="201"/>
      <c r="CV84" s="201"/>
      <c r="CW84" s="201"/>
      <c r="CX84" s="205"/>
      <c r="CY84" s="201"/>
      <c r="CZ84" s="201"/>
      <c r="DA84" s="201"/>
      <c r="DB84" s="251"/>
      <c r="DC84" s="251"/>
      <c r="DD84" s="201"/>
      <c r="DE84" s="201"/>
      <c r="DF84" s="201"/>
      <c r="DG84" s="201"/>
      <c r="DH84" s="201"/>
      <c r="DI84" s="205"/>
      <c r="DJ84" s="201"/>
      <c r="DK84" s="201"/>
      <c r="DL84" s="201"/>
      <c r="DM84" s="251"/>
      <c r="DN84" s="251"/>
      <c r="DO84" s="201"/>
      <c r="DP84" s="201"/>
      <c r="DQ84" s="201"/>
      <c r="DR84" s="201"/>
      <c r="DS84" s="201"/>
      <c r="DT84" s="205"/>
      <c r="DU84" s="201"/>
      <c r="DV84" s="201"/>
      <c r="DW84" s="201"/>
      <c r="DX84" s="251"/>
      <c r="DY84" s="251"/>
      <c r="DZ84" s="201"/>
      <c r="EA84" s="201"/>
      <c r="EB84" s="201"/>
      <c r="EC84" s="201"/>
      <c r="ED84" s="201"/>
      <c r="EE84" s="205"/>
      <c r="EF84" s="201"/>
      <c r="EG84" s="201"/>
      <c r="EH84" s="201"/>
      <c r="EI84" s="251"/>
      <c r="EJ84" s="251"/>
    </row>
    <row r="85" spans="1:140" s="206" customFormat="1" ht="30" customHeight="1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5"/>
      <c r="O85" s="201"/>
      <c r="P85" s="201"/>
      <c r="Q85" s="201"/>
      <c r="R85" s="251"/>
      <c r="S85" s="251"/>
      <c r="T85" s="201"/>
      <c r="U85" s="201"/>
      <c r="V85" s="201"/>
      <c r="W85" s="201"/>
      <c r="X85" s="201"/>
      <c r="Y85" s="205"/>
      <c r="Z85" s="201"/>
      <c r="AA85" s="201"/>
      <c r="AB85" s="201"/>
      <c r="AC85" s="251"/>
      <c r="AD85" s="251"/>
      <c r="AE85" s="201"/>
      <c r="AF85" s="201"/>
      <c r="AG85" s="201"/>
      <c r="AH85" s="201"/>
      <c r="AI85" s="201"/>
      <c r="AJ85" s="205"/>
      <c r="AK85" s="201"/>
      <c r="AL85" s="201"/>
      <c r="AM85" s="201"/>
      <c r="AN85" s="251"/>
      <c r="AO85" s="251"/>
      <c r="AP85" s="201"/>
      <c r="AQ85" s="201"/>
      <c r="AR85" s="201"/>
      <c r="AS85" s="201"/>
      <c r="AT85" s="201"/>
      <c r="AU85" s="205"/>
      <c r="AV85" s="201"/>
      <c r="AW85" s="201"/>
      <c r="AX85" s="201"/>
      <c r="AY85" s="251"/>
      <c r="AZ85" s="251"/>
      <c r="BA85" s="201"/>
      <c r="BB85" s="201"/>
      <c r="BC85" s="201"/>
      <c r="BD85" s="201"/>
      <c r="BE85" s="201"/>
      <c r="BF85" s="205"/>
      <c r="BG85" s="201"/>
      <c r="BH85" s="201"/>
      <c r="BI85" s="201"/>
      <c r="BJ85" s="251"/>
      <c r="BK85" s="251"/>
      <c r="BL85" s="201"/>
      <c r="BM85" s="201"/>
      <c r="BN85" s="201"/>
      <c r="BO85" s="201"/>
      <c r="BP85" s="201"/>
      <c r="BQ85" s="205"/>
      <c r="BR85" s="201"/>
      <c r="BS85" s="201"/>
      <c r="BT85" s="201"/>
      <c r="BU85" s="251"/>
      <c r="BV85" s="251"/>
      <c r="BW85" s="201"/>
      <c r="BX85" s="201"/>
      <c r="BY85" s="201"/>
      <c r="BZ85" s="201"/>
      <c r="CA85" s="201"/>
      <c r="CB85" s="205"/>
      <c r="CC85" s="201"/>
      <c r="CD85" s="201"/>
      <c r="CE85" s="201"/>
      <c r="CF85" s="251"/>
      <c r="CG85" s="251"/>
      <c r="CH85" s="201"/>
      <c r="CI85" s="201"/>
      <c r="CJ85" s="201"/>
      <c r="CK85" s="201"/>
      <c r="CL85" s="201"/>
      <c r="CM85" s="205"/>
      <c r="CN85" s="201"/>
      <c r="CO85" s="201"/>
      <c r="CP85" s="201"/>
      <c r="CQ85" s="251"/>
      <c r="CR85" s="251"/>
      <c r="CS85" s="201"/>
      <c r="CT85" s="201"/>
      <c r="CU85" s="201"/>
      <c r="CV85" s="201"/>
      <c r="CW85" s="201"/>
      <c r="CX85" s="205"/>
      <c r="CY85" s="201"/>
      <c r="CZ85" s="201"/>
      <c r="DA85" s="201"/>
      <c r="DB85" s="251"/>
      <c r="DC85" s="251"/>
      <c r="DD85" s="201"/>
      <c r="DE85" s="201"/>
      <c r="DF85" s="201"/>
      <c r="DG85" s="201"/>
      <c r="DH85" s="201"/>
      <c r="DI85" s="205"/>
      <c r="DJ85" s="201"/>
      <c r="DK85" s="201"/>
      <c r="DL85" s="201"/>
      <c r="DM85" s="251"/>
      <c r="DN85" s="251"/>
      <c r="DO85" s="201"/>
      <c r="DP85" s="201"/>
      <c r="DQ85" s="201"/>
      <c r="DR85" s="201"/>
      <c r="DS85" s="201"/>
      <c r="DT85" s="205"/>
      <c r="DU85" s="201"/>
      <c r="DV85" s="201"/>
      <c r="DW85" s="201"/>
      <c r="DX85" s="251"/>
      <c r="DY85" s="251"/>
      <c r="DZ85" s="201"/>
      <c r="EA85" s="201"/>
      <c r="EB85" s="201"/>
      <c r="EC85" s="201"/>
      <c r="ED85" s="201"/>
      <c r="EE85" s="205"/>
      <c r="EF85" s="201"/>
      <c r="EG85" s="201"/>
      <c r="EH85" s="201"/>
      <c r="EI85" s="251"/>
      <c r="EJ85" s="251"/>
    </row>
    <row r="86" spans="1:140" s="206" customFormat="1" ht="30" customHeight="1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5"/>
      <c r="O86" s="201"/>
      <c r="P86" s="201"/>
      <c r="Q86" s="201"/>
      <c r="R86" s="251"/>
      <c r="S86" s="251"/>
      <c r="T86" s="201"/>
      <c r="U86" s="201"/>
      <c r="V86" s="201"/>
      <c r="W86" s="201"/>
      <c r="X86" s="201"/>
      <c r="Y86" s="205"/>
      <c r="Z86" s="201"/>
      <c r="AA86" s="201"/>
      <c r="AB86" s="201"/>
      <c r="AC86" s="251"/>
      <c r="AD86" s="251"/>
      <c r="AE86" s="201"/>
      <c r="AF86" s="201"/>
      <c r="AG86" s="201"/>
      <c r="AH86" s="201"/>
      <c r="AI86" s="201"/>
      <c r="AJ86" s="205"/>
      <c r="AK86" s="201"/>
      <c r="AL86" s="201"/>
      <c r="AM86" s="201"/>
      <c r="AN86" s="251"/>
      <c r="AO86" s="251"/>
      <c r="AP86" s="201"/>
      <c r="AQ86" s="201"/>
      <c r="AR86" s="201"/>
      <c r="AS86" s="201"/>
      <c r="AT86" s="201"/>
      <c r="AU86" s="205"/>
      <c r="AV86" s="201"/>
      <c r="AW86" s="201"/>
      <c r="AX86" s="201"/>
      <c r="AY86" s="251"/>
      <c r="AZ86" s="251"/>
      <c r="BA86" s="201"/>
      <c r="BB86" s="201"/>
      <c r="BC86" s="201"/>
      <c r="BD86" s="201"/>
      <c r="BE86" s="201"/>
      <c r="BF86" s="205"/>
      <c r="BG86" s="201"/>
      <c r="BH86" s="201"/>
      <c r="BI86" s="201"/>
      <c r="BJ86" s="251"/>
      <c r="BK86" s="251"/>
      <c r="BL86" s="201"/>
      <c r="BM86" s="201"/>
      <c r="BN86" s="201"/>
      <c r="BO86" s="201"/>
      <c r="BP86" s="201"/>
      <c r="BQ86" s="205"/>
      <c r="BR86" s="201"/>
      <c r="BS86" s="201"/>
      <c r="BT86" s="201"/>
      <c r="BU86" s="251"/>
      <c r="BV86" s="251"/>
      <c r="BW86" s="201"/>
      <c r="BX86" s="201"/>
      <c r="BY86" s="201"/>
      <c r="BZ86" s="201"/>
      <c r="CA86" s="201"/>
      <c r="CB86" s="205"/>
      <c r="CC86" s="201"/>
      <c r="CD86" s="201"/>
      <c r="CE86" s="201"/>
      <c r="CF86" s="251"/>
      <c r="CG86" s="251"/>
      <c r="CH86" s="201"/>
      <c r="CI86" s="201"/>
      <c r="CJ86" s="201"/>
      <c r="CK86" s="201"/>
      <c r="CL86" s="201"/>
      <c r="CM86" s="205"/>
      <c r="CN86" s="201"/>
      <c r="CO86" s="201"/>
      <c r="CP86" s="201"/>
      <c r="CQ86" s="251"/>
      <c r="CR86" s="251"/>
      <c r="CS86" s="201"/>
      <c r="CT86" s="201"/>
      <c r="CU86" s="201"/>
      <c r="CV86" s="201"/>
      <c r="CW86" s="201"/>
      <c r="CX86" s="205"/>
      <c r="CY86" s="201"/>
      <c r="CZ86" s="201"/>
      <c r="DA86" s="201"/>
      <c r="DB86" s="251"/>
      <c r="DC86" s="251"/>
      <c r="DD86" s="201"/>
      <c r="DE86" s="201"/>
      <c r="DF86" s="201"/>
      <c r="DG86" s="201"/>
      <c r="DH86" s="201"/>
      <c r="DI86" s="205"/>
      <c r="DJ86" s="201"/>
      <c r="DK86" s="201"/>
      <c r="DL86" s="201"/>
      <c r="DM86" s="251"/>
      <c r="DN86" s="251"/>
      <c r="DO86" s="201"/>
      <c r="DP86" s="201"/>
      <c r="DQ86" s="201"/>
      <c r="DR86" s="201"/>
      <c r="DS86" s="201"/>
      <c r="DT86" s="205"/>
      <c r="DU86" s="201"/>
      <c r="DV86" s="201"/>
      <c r="DW86" s="201"/>
      <c r="DX86" s="251"/>
      <c r="DY86" s="251"/>
      <c r="DZ86" s="201"/>
      <c r="EA86" s="201"/>
      <c r="EB86" s="201"/>
      <c r="EC86" s="201"/>
      <c r="ED86" s="201"/>
      <c r="EE86" s="205"/>
      <c r="EF86" s="201"/>
      <c r="EG86" s="201"/>
      <c r="EH86" s="201"/>
      <c r="EI86" s="251"/>
      <c r="EJ86" s="251"/>
    </row>
    <row r="87" spans="1:140" ht="30" customHeight="1">
      <c r="L87" s="201"/>
      <c r="M87" s="201"/>
      <c r="N87" s="205"/>
      <c r="W87" s="201"/>
      <c r="X87" s="201"/>
      <c r="Y87" s="205"/>
      <c r="AH87" s="201"/>
      <c r="AI87" s="201"/>
      <c r="AJ87" s="205"/>
      <c r="AS87" s="201"/>
      <c r="AT87" s="201"/>
      <c r="AU87" s="205"/>
      <c r="BD87" s="201"/>
      <c r="BE87" s="201"/>
      <c r="BF87" s="205"/>
      <c r="BO87" s="201"/>
      <c r="BP87" s="201"/>
      <c r="BQ87" s="205"/>
      <c r="BZ87" s="201"/>
      <c r="CA87" s="201"/>
      <c r="CB87" s="205"/>
      <c r="CK87" s="201"/>
      <c r="CL87" s="201"/>
      <c r="CM87" s="205"/>
      <c r="CV87" s="201"/>
      <c r="CW87" s="201"/>
      <c r="CX87" s="205"/>
      <c r="DG87" s="201"/>
      <c r="DH87" s="201"/>
      <c r="DI87" s="205"/>
      <c r="DR87" s="201"/>
      <c r="DS87" s="201"/>
      <c r="DT87" s="205"/>
      <c r="EC87" s="201"/>
      <c r="ED87" s="201"/>
      <c r="EE87" s="205"/>
    </row>
    <row r="88" spans="1:140" s="206" customFormat="1" ht="30" customHeight="1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5"/>
      <c r="O88" s="201"/>
      <c r="P88" s="201"/>
      <c r="Q88" s="201"/>
      <c r="R88" s="251"/>
      <c r="S88" s="251"/>
      <c r="T88" s="201"/>
      <c r="U88" s="201"/>
      <c r="V88" s="201"/>
      <c r="W88" s="201"/>
      <c r="X88" s="201"/>
      <c r="Y88" s="205"/>
      <c r="Z88" s="201"/>
      <c r="AA88" s="201"/>
      <c r="AB88" s="201"/>
      <c r="AC88" s="251"/>
      <c r="AD88" s="251"/>
      <c r="AE88" s="201"/>
      <c r="AF88" s="201"/>
      <c r="AG88" s="201"/>
      <c r="AH88" s="201"/>
      <c r="AI88" s="201"/>
      <c r="AJ88" s="205"/>
      <c r="AK88" s="201"/>
      <c r="AL88" s="201"/>
      <c r="AM88" s="201"/>
      <c r="AN88" s="251"/>
      <c r="AO88" s="251"/>
      <c r="AP88" s="201"/>
      <c r="AQ88" s="201"/>
      <c r="AR88" s="201"/>
      <c r="AS88" s="201"/>
      <c r="AT88" s="201"/>
      <c r="AU88" s="205"/>
      <c r="AV88" s="201"/>
      <c r="AW88" s="201"/>
      <c r="AX88" s="201"/>
      <c r="AY88" s="251"/>
      <c r="AZ88" s="251"/>
      <c r="BA88" s="201"/>
      <c r="BB88" s="201"/>
      <c r="BC88" s="201"/>
      <c r="BD88" s="201"/>
      <c r="BE88" s="201"/>
      <c r="BF88" s="205"/>
      <c r="BG88" s="201"/>
      <c r="BH88" s="201"/>
      <c r="BI88" s="201"/>
      <c r="BJ88" s="251"/>
      <c r="BK88" s="251"/>
      <c r="BL88" s="201"/>
      <c r="BM88" s="201"/>
      <c r="BN88" s="201"/>
      <c r="BO88" s="201"/>
      <c r="BP88" s="201"/>
      <c r="BQ88" s="205"/>
      <c r="BR88" s="201"/>
      <c r="BS88" s="201"/>
      <c r="BT88" s="201"/>
      <c r="BU88" s="251"/>
      <c r="BV88" s="251"/>
      <c r="BW88" s="201"/>
      <c r="BX88" s="201"/>
      <c r="BY88" s="201"/>
      <c r="BZ88" s="201"/>
      <c r="CA88" s="201"/>
      <c r="CB88" s="205"/>
      <c r="CC88" s="201"/>
      <c r="CD88" s="201"/>
      <c r="CE88" s="201"/>
      <c r="CF88" s="251"/>
      <c r="CG88" s="251"/>
      <c r="CH88" s="201"/>
      <c r="CI88" s="201"/>
      <c r="CJ88" s="201"/>
      <c r="CK88" s="201"/>
      <c r="CL88" s="201"/>
      <c r="CM88" s="205"/>
      <c r="CN88" s="201"/>
      <c r="CO88" s="201"/>
      <c r="CP88" s="201"/>
      <c r="CQ88" s="251"/>
      <c r="CR88" s="251"/>
      <c r="CS88" s="201"/>
      <c r="CT88" s="201"/>
      <c r="CU88" s="201"/>
      <c r="CV88" s="201"/>
      <c r="CW88" s="201"/>
      <c r="CX88" s="205"/>
      <c r="CY88" s="201"/>
      <c r="CZ88" s="201"/>
      <c r="DA88" s="201"/>
      <c r="DB88" s="251"/>
      <c r="DC88" s="251"/>
      <c r="DD88" s="201"/>
      <c r="DE88" s="201"/>
      <c r="DF88" s="201"/>
      <c r="DG88" s="201"/>
      <c r="DH88" s="201"/>
      <c r="DI88" s="205"/>
      <c r="DJ88" s="201"/>
      <c r="DK88" s="201"/>
      <c r="DL88" s="201"/>
      <c r="DM88" s="251"/>
      <c r="DN88" s="251"/>
      <c r="DO88" s="201"/>
      <c r="DP88" s="201"/>
      <c r="DQ88" s="201"/>
      <c r="DR88" s="201"/>
      <c r="DS88" s="201"/>
      <c r="DT88" s="205"/>
      <c r="DU88" s="201"/>
      <c r="DV88" s="201"/>
      <c r="DW88" s="201"/>
      <c r="DX88" s="251"/>
      <c r="DY88" s="251"/>
      <c r="DZ88" s="201"/>
      <c r="EA88" s="201"/>
      <c r="EB88" s="201"/>
      <c r="EC88" s="201"/>
      <c r="ED88" s="201"/>
      <c r="EE88" s="205"/>
      <c r="EF88" s="201"/>
      <c r="EG88" s="201"/>
      <c r="EH88" s="201"/>
      <c r="EI88" s="251"/>
      <c r="EJ88" s="251"/>
    </row>
    <row r="89" spans="1:140" s="206" customFormat="1" ht="30" customHeight="1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5"/>
      <c r="O89" s="201"/>
      <c r="P89" s="201"/>
      <c r="Q89" s="201"/>
      <c r="R89" s="251"/>
      <c r="S89" s="251"/>
      <c r="T89" s="201"/>
      <c r="U89" s="201"/>
      <c r="V89" s="201"/>
      <c r="W89" s="201"/>
      <c r="X89" s="201"/>
      <c r="Y89" s="205"/>
      <c r="Z89" s="201"/>
      <c r="AA89" s="201"/>
      <c r="AB89" s="201"/>
      <c r="AC89" s="251"/>
      <c r="AD89" s="251"/>
      <c r="AE89" s="201"/>
      <c r="AF89" s="201"/>
      <c r="AG89" s="201"/>
      <c r="AH89" s="201"/>
      <c r="AI89" s="201"/>
      <c r="AJ89" s="205"/>
      <c r="AK89" s="201"/>
      <c r="AL89" s="201"/>
      <c r="AM89" s="201"/>
      <c r="AN89" s="251"/>
      <c r="AO89" s="251"/>
      <c r="AP89" s="201"/>
      <c r="AQ89" s="201"/>
      <c r="AR89" s="201"/>
      <c r="AS89" s="201"/>
      <c r="AT89" s="201"/>
      <c r="AU89" s="205"/>
      <c r="AV89" s="201"/>
      <c r="AW89" s="201"/>
      <c r="AX89" s="201"/>
      <c r="AY89" s="251"/>
      <c r="AZ89" s="251"/>
      <c r="BA89" s="201"/>
      <c r="BB89" s="201"/>
      <c r="BC89" s="201"/>
      <c r="BD89" s="201"/>
      <c r="BE89" s="201"/>
      <c r="BF89" s="205"/>
      <c r="BG89" s="201"/>
      <c r="BH89" s="201"/>
      <c r="BI89" s="201"/>
      <c r="BJ89" s="251"/>
      <c r="BK89" s="251"/>
      <c r="BL89" s="201"/>
      <c r="BM89" s="201"/>
      <c r="BN89" s="201"/>
      <c r="BO89" s="201"/>
      <c r="BP89" s="201"/>
      <c r="BQ89" s="205"/>
      <c r="BR89" s="201"/>
      <c r="BS89" s="201"/>
      <c r="BT89" s="201"/>
      <c r="BU89" s="251"/>
      <c r="BV89" s="251"/>
      <c r="BW89" s="201"/>
      <c r="BX89" s="201"/>
      <c r="BY89" s="201"/>
      <c r="BZ89" s="201"/>
      <c r="CA89" s="201"/>
      <c r="CB89" s="205"/>
      <c r="CC89" s="201"/>
      <c r="CD89" s="201"/>
      <c r="CE89" s="201"/>
      <c r="CF89" s="251"/>
      <c r="CG89" s="251"/>
      <c r="CH89" s="201"/>
      <c r="CI89" s="201"/>
      <c r="CJ89" s="201"/>
      <c r="CK89" s="201"/>
      <c r="CL89" s="201"/>
      <c r="CM89" s="205"/>
      <c r="CN89" s="201"/>
      <c r="CO89" s="201"/>
      <c r="CP89" s="201"/>
      <c r="CQ89" s="251"/>
      <c r="CR89" s="251"/>
      <c r="CS89" s="201"/>
      <c r="CT89" s="201"/>
      <c r="CU89" s="201"/>
      <c r="CV89" s="201"/>
      <c r="CW89" s="201"/>
      <c r="CX89" s="205"/>
      <c r="CY89" s="201"/>
      <c r="CZ89" s="201"/>
      <c r="DA89" s="201"/>
      <c r="DB89" s="251"/>
      <c r="DC89" s="251"/>
      <c r="DD89" s="201"/>
      <c r="DE89" s="201"/>
      <c r="DF89" s="201"/>
      <c r="DG89" s="201"/>
      <c r="DH89" s="201"/>
      <c r="DI89" s="205"/>
      <c r="DJ89" s="201"/>
      <c r="DK89" s="201"/>
      <c r="DL89" s="201"/>
      <c r="DM89" s="251"/>
      <c r="DN89" s="251"/>
      <c r="DO89" s="201"/>
      <c r="DP89" s="201"/>
      <c r="DQ89" s="201"/>
      <c r="DR89" s="201"/>
      <c r="DS89" s="201"/>
      <c r="DT89" s="205"/>
      <c r="DU89" s="201"/>
      <c r="DV89" s="201"/>
      <c r="DW89" s="201"/>
      <c r="DX89" s="251"/>
      <c r="DY89" s="251"/>
      <c r="DZ89" s="201"/>
      <c r="EA89" s="201"/>
      <c r="EB89" s="201"/>
      <c r="EC89" s="201"/>
      <c r="ED89" s="201"/>
      <c r="EE89" s="205"/>
      <c r="EF89" s="201"/>
      <c r="EG89" s="201"/>
      <c r="EH89" s="201"/>
      <c r="EI89" s="251"/>
      <c r="EJ89" s="251"/>
    </row>
    <row r="90" spans="1:140" s="206" customFormat="1" ht="30" customHeigh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5"/>
      <c r="O90" s="201"/>
      <c r="P90" s="201"/>
      <c r="Q90" s="201"/>
      <c r="R90" s="251"/>
      <c r="S90" s="251"/>
      <c r="T90" s="201"/>
      <c r="U90" s="201"/>
      <c r="V90" s="201"/>
      <c r="W90" s="201"/>
      <c r="X90" s="201"/>
      <c r="Y90" s="205"/>
      <c r="Z90" s="201"/>
      <c r="AA90" s="201"/>
      <c r="AB90" s="201"/>
      <c r="AC90" s="251"/>
      <c r="AD90" s="251"/>
      <c r="AE90" s="201"/>
      <c r="AF90" s="201"/>
      <c r="AG90" s="201"/>
      <c r="AH90" s="201"/>
      <c r="AI90" s="201"/>
      <c r="AJ90" s="205"/>
      <c r="AK90" s="201"/>
      <c r="AL90" s="201"/>
      <c r="AM90" s="201"/>
      <c r="AN90" s="251"/>
      <c r="AO90" s="251"/>
      <c r="AP90" s="201"/>
      <c r="AQ90" s="201"/>
      <c r="AR90" s="201"/>
      <c r="AS90" s="201"/>
      <c r="AT90" s="201"/>
      <c r="AU90" s="205"/>
      <c r="AV90" s="201"/>
      <c r="AW90" s="201"/>
      <c r="AX90" s="201"/>
      <c r="AY90" s="251"/>
      <c r="AZ90" s="251"/>
      <c r="BA90" s="201"/>
      <c r="BB90" s="201"/>
      <c r="BC90" s="201"/>
      <c r="BD90" s="201"/>
      <c r="BE90" s="201"/>
      <c r="BF90" s="205"/>
      <c r="BG90" s="201"/>
      <c r="BH90" s="201"/>
      <c r="BI90" s="201"/>
      <c r="BJ90" s="251"/>
      <c r="BK90" s="251"/>
      <c r="BL90" s="201"/>
      <c r="BM90" s="201"/>
      <c r="BN90" s="201"/>
      <c r="BO90" s="201"/>
      <c r="BP90" s="201"/>
      <c r="BQ90" s="205"/>
      <c r="BR90" s="201"/>
      <c r="BS90" s="201"/>
      <c r="BT90" s="201"/>
      <c r="BU90" s="251"/>
      <c r="BV90" s="251"/>
      <c r="BW90" s="201"/>
      <c r="BX90" s="201"/>
      <c r="BY90" s="201"/>
      <c r="BZ90" s="201"/>
      <c r="CA90" s="201"/>
      <c r="CB90" s="205"/>
      <c r="CC90" s="201"/>
      <c r="CD90" s="201"/>
      <c r="CE90" s="201"/>
      <c r="CF90" s="251"/>
      <c r="CG90" s="251"/>
      <c r="CH90" s="201"/>
      <c r="CI90" s="201"/>
      <c r="CJ90" s="201"/>
      <c r="CK90" s="201"/>
      <c r="CL90" s="201"/>
      <c r="CM90" s="205"/>
      <c r="CN90" s="201"/>
      <c r="CO90" s="201"/>
      <c r="CP90" s="201"/>
      <c r="CQ90" s="251"/>
      <c r="CR90" s="251"/>
      <c r="CS90" s="201"/>
      <c r="CT90" s="201"/>
      <c r="CU90" s="201"/>
      <c r="CV90" s="201"/>
      <c r="CW90" s="201"/>
      <c r="CX90" s="205"/>
      <c r="CY90" s="201"/>
      <c r="CZ90" s="201"/>
      <c r="DA90" s="201"/>
      <c r="DB90" s="251"/>
      <c r="DC90" s="251"/>
      <c r="DD90" s="201"/>
      <c r="DE90" s="201"/>
      <c r="DF90" s="201"/>
      <c r="DG90" s="201"/>
      <c r="DH90" s="201"/>
      <c r="DI90" s="205"/>
      <c r="DJ90" s="201"/>
      <c r="DK90" s="201"/>
      <c r="DL90" s="201"/>
      <c r="DM90" s="251"/>
      <c r="DN90" s="251"/>
      <c r="DO90" s="201"/>
      <c r="DP90" s="201"/>
      <c r="DQ90" s="201"/>
      <c r="DR90" s="201"/>
      <c r="DS90" s="201"/>
      <c r="DT90" s="205"/>
      <c r="DU90" s="201"/>
      <c r="DV90" s="201"/>
      <c r="DW90" s="201"/>
      <c r="DX90" s="251"/>
      <c r="DY90" s="251"/>
      <c r="DZ90" s="201"/>
      <c r="EA90" s="201"/>
      <c r="EB90" s="201"/>
      <c r="EC90" s="201"/>
      <c r="ED90" s="201"/>
      <c r="EE90" s="205"/>
      <c r="EF90" s="201"/>
      <c r="EG90" s="201"/>
      <c r="EH90" s="201"/>
      <c r="EI90" s="251"/>
      <c r="EJ90" s="251"/>
    </row>
    <row r="91" spans="1:140" s="206" customFormat="1" ht="30" customHeight="1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5"/>
      <c r="O91" s="201"/>
      <c r="P91" s="201"/>
      <c r="Q91" s="201"/>
      <c r="R91" s="251"/>
      <c r="S91" s="251"/>
      <c r="T91" s="201"/>
      <c r="U91" s="201"/>
      <c r="V91" s="201"/>
      <c r="W91" s="201"/>
      <c r="X91" s="201"/>
      <c r="Y91" s="205"/>
      <c r="Z91" s="201"/>
      <c r="AA91" s="201"/>
      <c r="AB91" s="201"/>
      <c r="AC91" s="251"/>
      <c r="AD91" s="251"/>
      <c r="AE91" s="201"/>
      <c r="AF91" s="201"/>
      <c r="AG91" s="201"/>
      <c r="AH91" s="201"/>
      <c r="AI91" s="201"/>
      <c r="AJ91" s="205"/>
      <c r="AK91" s="201"/>
      <c r="AL91" s="201"/>
      <c r="AM91" s="201"/>
      <c r="AN91" s="251"/>
      <c r="AO91" s="251"/>
      <c r="AP91" s="201"/>
      <c r="AQ91" s="201"/>
      <c r="AR91" s="201"/>
      <c r="AS91" s="201"/>
      <c r="AT91" s="201"/>
      <c r="AU91" s="205"/>
      <c r="AV91" s="201"/>
      <c r="AW91" s="201"/>
      <c r="AX91" s="201"/>
      <c r="AY91" s="251"/>
      <c r="AZ91" s="251"/>
      <c r="BA91" s="201"/>
      <c r="BB91" s="201"/>
      <c r="BC91" s="201"/>
      <c r="BD91" s="201"/>
      <c r="BE91" s="201"/>
      <c r="BF91" s="205"/>
      <c r="BG91" s="201"/>
      <c r="BH91" s="201"/>
      <c r="BI91" s="201"/>
      <c r="BJ91" s="251"/>
      <c r="BK91" s="251"/>
      <c r="BL91" s="201"/>
      <c r="BM91" s="201"/>
      <c r="BN91" s="201"/>
      <c r="BO91" s="201"/>
      <c r="BP91" s="201"/>
      <c r="BQ91" s="205"/>
      <c r="BR91" s="201"/>
      <c r="BS91" s="201"/>
      <c r="BT91" s="201"/>
      <c r="BU91" s="251"/>
      <c r="BV91" s="251"/>
      <c r="BW91" s="201"/>
      <c r="BX91" s="201"/>
      <c r="BY91" s="201"/>
      <c r="BZ91" s="201"/>
      <c r="CA91" s="201"/>
      <c r="CB91" s="205"/>
      <c r="CC91" s="201"/>
      <c r="CD91" s="201"/>
      <c r="CE91" s="201"/>
      <c r="CF91" s="251"/>
      <c r="CG91" s="251"/>
      <c r="CH91" s="201"/>
      <c r="CI91" s="201"/>
      <c r="CJ91" s="201"/>
      <c r="CK91" s="201"/>
      <c r="CL91" s="201"/>
      <c r="CM91" s="205"/>
      <c r="CN91" s="201"/>
      <c r="CO91" s="201"/>
      <c r="CP91" s="201"/>
      <c r="CQ91" s="251"/>
      <c r="CR91" s="251"/>
      <c r="CS91" s="201"/>
      <c r="CT91" s="201"/>
      <c r="CU91" s="201"/>
      <c r="CV91" s="201"/>
      <c r="CW91" s="201"/>
      <c r="CX91" s="205"/>
      <c r="CY91" s="201"/>
      <c r="CZ91" s="201"/>
      <c r="DA91" s="201"/>
      <c r="DB91" s="251"/>
      <c r="DC91" s="251"/>
      <c r="DD91" s="201"/>
      <c r="DE91" s="201"/>
      <c r="DF91" s="201"/>
      <c r="DG91" s="201"/>
      <c r="DH91" s="201"/>
      <c r="DI91" s="205"/>
      <c r="DJ91" s="201"/>
      <c r="DK91" s="201"/>
      <c r="DL91" s="201"/>
      <c r="DM91" s="251"/>
      <c r="DN91" s="251"/>
      <c r="DO91" s="201"/>
      <c r="DP91" s="201"/>
      <c r="DQ91" s="201"/>
      <c r="DR91" s="201"/>
      <c r="DS91" s="201"/>
      <c r="DT91" s="205"/>
      <c r="DU91" s="201"/>
      <c r="DV91" s="201"/>
      <c r="DW91" s="201"/>
      <c r="DX91" s="251"/>
      <c r="DY91" s="251"/>
      <c r="DZ91" s="201"/>
      <c r="EA91" s="201"/>
      <c r="EB91" s="201"/>
      <c r="EC91" s="201"/>
      <c r="ED91" s="201"/>
      <c r="EE91" s="205"/>
      <c r="EF91" s="201"/>
      <c r="EG91" s="201"/>
      <c r="EH91" s="201"/>
      <c r="EI91" s="251"/>
      <c r="EJ91" s="251"/>
    </row>
    <row r="92" spans="1:140" s="206" customFormat="1" ht="30" customHeight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5"/>
      <c r="O92" s="201"/>
      <c r="P92" s="201"/>
      <c r="Q92" s="201"/>
      <c r="R92" s="251"/>
      <c r="S92" s="251"/>
      <c r="T92" s="201"/>
      <c r="U92" s="201"/>
      <c r="V92" s="201"/>
      <c r="W92" s="201"/>
      <c r="X92" s="201"/>
      <c r="Y92" s="205"/>
      <c r="Z92" s="201"/>
      <c r="AA92" s="201"/>
      <c r="AB92" s="201"/>
      <c r="AC92" s="251"/>
      <c r="AD92" s="251"/>
      <c r="AE92" s="201"/>
      <c r="AF92" s="201"/>
      <c r="AG92" s="201"/>
      <c r="AH92" s="201"/>
      <c r="AI92" s="201"/>
      <c r="AJ92" s="205"/>
      <c r="AK92" s="201"/>
      <c r="AL92" s="201"/>
      <c r="AM92" s="201"/>
      <c r="AN92" s="251"/>
      <c r="AO92" s="251"/>
      <c r="AP92" s="201"/>
      <c r="AQ92" s="201"/>
      <c r="AR92" s="201"/>
      <c r="AS92" s="201"/>
      <c r="AT92" s="201"/>
      <c r="AU92" s="205"/>
      <c r="AV92" s="201"/>
      <c r="AW92" s="201"/>
      <c r="AX92" s="201"/>
      <c r="AY92" s="251"/>
      <c r="AZ92" s="251"/>
      <c r="BA92" s="201"/>
      <c r="BB92" s="201"/>
      <c r="BC92" s="201"/>
      <c r="BD92" s="201"/>
      <c r="BE92" s="201"/>
      <c r="BF92" s="205"/>
      <c r="BG92" s="201"/>
      <c r="BH92" s="201"/>
      <c r="BI92" s="201"/>
      <c r="BJ92" s="251"/>
      <c r="BK92" s="251"/>
      <c r="BL92" s="201"/>
      <c r="BM92" s="201"/>
      <c r="BN92" s="201"/>
      <c r="BO92" s="201"/>
      <c r="BP92" s="201"/>
      <c r="BQ92" s="205"/>
      <c r="BR92" s="201"/>
      <c r="BS92" s="201"/>
      <c r="BT92" s="201"/>
      <c r="BU92" s="251"/>
      <c r="BV92" s="251"/>
      <c r="BW92" s="201"/>
      <c r="BX92" s="201"/>
      <c r="BY92" s="201"/>
      <c r="BZ92" s="201"/>
      <c r="CA92" s="201"/>
      <c r="CB92" s="205"/>
      <c r="CC92" s="201"/>
      <c r="CD92" s="201"/>
      <c r="CE92" s="201"/>
      <c r="CF92" s="251"/>
      <c r="CG92" s="251"/>
      <c r="CH92" s="201"/>
      <c r="CI92" s="201"/>
      <c r="CJ92" s="201"/>
      <c r="CK92" s="201"/>
      <c r="CL92" s="201"/>
      <c r="CM92" s="205"/>
      <c r="CN92" s="201"/>
      <c r="CO92" s="201"/>
      <c r="CP92" s="201"/>
      <c r="CQ92" s="251"/>
      <c r="CR92" s="251"/>
      <c r="CS92" s="201"/>
      <c r="CT92" s="201"/>
      <c r="CU92" s="201"/>
      <c r="CV92" s="201"/>
      <c r="CW92" s="201"/>
      <c r="CX92" s="205"/>
      <c r="CY92" s="201"/>
      <c r="CZ92" s="201"/>
      <c r="DA92" s="201"/>
      <c r="DB92" s="251"/>
      <c r="DC92" s="251"/>
      <c r="DD92" s="201"/>
      <c r="DE92" s="201"/>
      <c r="DF92" s="201"/>
      <c r="DG92" s="201"/>
      <c r="DH92" s="201"/>
      <c r="DI92" s="205"/>
      <c r="DJ92" s="201"/>
      <c r="DK92" s="201"/>
      <c r="DL92" s="201"/>
      <c r="DM92" s="251"/>
      <c r="DN92" s="251"/>
      <c r="DO92" s="201"/>
      <c r="DP92" s="201"/>
      <c r="DQ92" s="201"/>
      <c r="DR92" s="201"/>
      <c r="DS92" s="201"/>
      <c r="DT92" s="205"/>
      <c r="DU92" s="201"/>
      <c r="DV92" s="201"/>
      <c r="DW92" s="201"/>
      <c r="DX92" s="251"/>
      <c r="DY92" s="251"/>
      <c r="DZ92" s="201"/>
      <c r="EA92" s="201"/>
      <c r="EB92" s="201"/>
      <c r="EC92" s="201"/>
      <c r="ED92" s="201"/>
      <c r="EE92" s="205"/>
      <c r="EF92" s="201"/>
      <c r="EG92" s="201"/>
      <c r="EH92" s="201"/>
      <c r="EI92" s="251"/>
      <c r="EJ92" s="251"/>
    </row>
    <row r="93" spans="1:140" s="206" customFormat="1" ht="30" customHeight="1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5"/>
      <c r="O93" s="201"/>
      <c r="P93" s="201"/>
      <c r="Q93" s="201"/>
      <c r="R93" s="251"/>
      <c r="S93" s="251"/>
      <c r="T93" s="201"/>
      <c r="U93" s="201"/>
      <c r="V93" s="201"/>
      <c r="W93" s="201"/>
      <c r="X93" s="201"/>
      <c r="Y93" s="205"/>
      <c r="Z93" s="201"/>
      <c r="AA93" s="201"/>
      <c r="AB93" s="201"/>
      <c r="AC93" s="251"/>
      <c r="AD93" s="251"/>
      <c r="AE93" s="201"/>
      <c r="AF93" s="201"/>
      <c r="AG93" s="201"/>
      <c r="AH93" s="201"/>
      <c r="AI93" s="201"/>
      <c r="AJ93" s="205"/>
      <c r="AK93" s="201"/>
      <c r="AL93" s="201"/>
      <c r="AM93" s="201"/>
      <c r="AN93" s="251"/>
      <c r="AO93" s="251"/>
      <c r="AP93" s="201"/>
      <c r="AQ93" s="201"/>
      <c r="AR93" s="201"/>
      <c r="AS93" s="201"/>
      <c r="AT93" s="201"/>
      <c r="AU93" s="205"/>
      <c r="AV93" s="201"/>
      <c r="AW93" s="201"/>
      <c r="AX93" s="201"/>
      <c r="AY93" s="251"/>
      <c r="AZ93" s="251"/>
      <c r="BA93" s="201"/>
      <c r="BB93" s="201"/>
      <c r="BC93" s="201"/>
      <c r="BD93" s="201"/>
      <c r="BE93" s="201"/>
      <c r="BF93" s="205"/>
      <c r="BG93" s="201"/>
      <c r="BH93" s="201"/>
      <c r="BI93" s="201"/>
      <c r="BJ93" s="251"/>
      <c r="BK93" s="251"/>
      <c r="BL93" s="201"/>
      <c r="BM93" s="201"/>
      <c r="BN93" s="201"/>
      <c r="BO93" s="201"/>
      <c r="BP93" s="201"/>
      <c r="BQ93" s="205"/>
      <c r="BR93" s="201"/>
      <c r="BS93" s="201"/>
      <c r="BT93" s="201"/>
      <c r="BU93" s="251"/>
      <c r="BV93" s="251"/>
      <c r="BW93" s="201"/>
      <c r="BX93" s="201"/>
      <c r="BY93" s="201"/>
      <c r="BZ93" s="201"/>
      <c r="CA93" s="201"/>
      <c r="CB93" s="205"/>
      <c r="CC93" s="201"/>
      <c r="CD93" s="201"/>
      <c r="CE93" s="201"/>
      <c r="CF93" s="251"/>
      <c r="CG93" s="251"/>
      <c r="CH93" s="201"/>
      <c r="CI93" s="201"/>
      <c r="CJ93" s="201"/>
      <c r="CK93" s="201"/>
      <c r="CL93" s="201"/>
      <c r="CM93" s="205"/>
      <c r="CN93" s="201"/>
      <c r="CO93" s="201"/>
      <c r="CP93" s="201"/>
      <c r="CQ93" s="251"/>
      <c r="CR93" s="251"/>
      <c r="CS93" s="201"/>
      <c r="CT93" s="201"/>
      <c r="CU93" s="201"/>
      <c r="CV93" s="201"/>
      <c r="CW93" s="201"/>
      <c r="CX93" s="205"/>
      <c r="CY93" s="201"/>
      <c r="CZ93" s="201"/>
      <c r="DA93" s="201"/>
      <c r="DB93" s="251"/>
      <c r="DC93" s="251"/>
      <c r="DD93" s="201"/>
      <c r="DE93" s="201"/>
      <c r="DF93" s="201"/>
      <c r="DG93" s="201"/>
      <c r="DH93" s="201"/>
      <c r="DI93" s="205"/>
      <c r="DJ93" s="201"/>
      <c r="DK93" s="201"/>
      <c r="DL93" s="201"/>
      <c r="DM93" s="251"/>
      <c r="DN93" s="251"/>
      <c r="DO93" s="201"/>
      <c r="DP93" s="201"/>
      <c r="DQ93" s="201"/>
      <c r="DR93" s="201"/>
      <c r="DS93" s="201"/>
      <c r="DT93" s="205"/>
      <c r="DU93" s="201"/>
      <c r="DV93" s="201"/>
      <c r="DW93" s="201"/>
      <c r="DX93" s="251"/>
      <c r="DY93" s="251"/>
      <c r="DZ93" s="201"/>
      <c r="EA93" s="201"/>
      <c r="EB93" s="201"/>
      <c r="EC93" s="201"/>
      <c r="ED93" s="201"/>
      <c r="EE93" s="205"/>
      <c r="EF93" s="201"/>
      <c r="EG93" s="201"/>
      <c r="EH93" s="201"/>
      <c r="EI93" s="251"/>
      <c r="EJ93" s="251"/>
    </row>
    <row r="94" spans="1:140" s="206" customFormat="1" ht="30" customHeight="1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5"/>
      <c r="O94" s="201"/>
      <c r="P94" s="201"/>
      <c r="Q94" s="201"/>
      <c r="R94" s="251"/>
      <c r="S94" s="251"/>
      <c r="T94" s="201"/>
      <c r="U94" s="201"/>
      <c r="V94" s="201"/>
      <c r="W94" s="201"/>
      <c r="X94" s="201"/>
      <c r="Y94" s="205"/>
      <c r="Z94" s="201"/>
      <c r="AA94" s="201"/>
      <c r="AB94" s="201"/>
      <c r="AC94" s="251"/>
      <c r="AD94" s="251"/>
      <c r="AE94" s="201"/>
      <c r="AF94" s="201"/>
      <c r="AG94" s="201"/>
      <c r="AH94" s="201"/>
      <c r="AI94" s="201"/>
      <c r="AJ94" s="205"/>
      <c r="AK94" s="201"/>
      <c r="AL94" s="201"/>
      <c r="AM94" s="201"/>
      <c r="AN94" s="251"/>
      <c r="AO94" s="251"/>
      <c r="AP94" s="201"/>
      <c r="AQ94" s="201"/>
      <c r="AR94" s="201"/>
      <c r="AS94" s="201"/>
      <c r="AT94" s="201"/>
      <c r="AU94" s="205"/>
      <c r="AV94" s="201"/>
      <c r="AW94" s="201"/>
      <c r="AX94" s="201"/>
      <c r="AY94" s="251"/>
      <c r="AZ94" s="251"/>
      <c r="BA94" s="201"/>
      <c r="BB94" s="201"/>
      <c r="BC94" s="201"/>
      <c r="BD94" s="201"/>
      <c r="BE94" s="201"/>
      <c r="BF94" s="205"/>
      <c r="BG94" s="201"/>
      <c r="BH94" s="201"/>
      <c r="BI94" s="201"/>
      <c r="BJ94" s="251"/>
      <c r="BK94" s="251"/>
      <c r="BL94" s="201"/>
      <c r="BM94" s="201"/>
      <c r="BN94" s="201"/>
      <c r="BO94" s="201"/>
      <c r="BP94" s="201"/>
      <c r="BQ94" s="205"/>
      <c r="BR94" s="201"/>
      <c r="BS94" s="201"/>
      <c r="BT94" s="201"/>
      <c r="BU94" s="251"/>
      <c r="BV94" s="251"/>
      <c r="BW94" s="201"/>
      <c r="BX94" s="201"/>
      <c r="BY94" s="201"/>
      <c r="BZ94" s="201"/>
      <c r="CA94" s="201"/>
      <c r="CB94" s="205"/>
      <c r="CC94" s="201"/>
      <c r="CD94" s="201"/>
      <c r="CE94" s="201"/>
      <c r="CF94" s="251"/>
      <c r="CG94" s="251"/>
      <c r="CH94" s="201"/>
      <c r="CI94" s="201"/>
      <c r="CJ94" s="201"/>
      <c r="CK94" s="201"/>
      <c r="CL94" s="201"/>
      <c r="CM94" s="205"/>
      <c r="CN94" s="201"/>
      <c r="CO94" s="201"/>
      <c r="CP94" s="201"/>
      <c r="CQ94" s="251"/>
      <c r="CR94" s="251"/>
      <c r="CS94" s="201"/>
      <c r="CT94" s="201"/>
      <c r="CU94" s="201"/>
      <c r="CV94" s="201"/>
      <c r="CW94" s="201"/>
      <c r="CX94" s="205"/>
      <c r="CY94" s="201"/>
      <c r="CZ94" s="201"/>
      <c r="DA94" s="201"/>
      <c r="DB94" s="251"/>
      <c r="DC94" s="251"/>
      <c r="DD94" s="201"/>
      <c r="DE94" s="201"/>
      <c r="DF94" s="201"/>
      <c r="DG94" s="201"/>
      <c r="DH94" s="201"/>
      <c r="DI94" s="205"/>
      <c r="DJ94" s="201"/>
      <c r="DK94" s="201"/>
      <c r="DL94" s="201"/>
      <c r="DM94" s="251"/>
      <c r="DN94" s="251"/>
      <c r="DO94" s="201"/>
      <c r="DP94" s="201"/>
      <c r="DQ94" s="201"/>
      <c r="DR94" s="201"/>
      <c r="DS94" s="201"/>
      <c r="DT94" s="205"/>
      <c r="DU94" s="201"/>
      <c r="DV94" s="201"/>
      <c r="DW94" s="201"/>
      <c r="DX94" s="251"/>
      <c r="DY94" s="251"/>
      <c r="DZ94" s="201"/>
      <c r="EA94" s="201"/>
      <c r="EB94" s="201"/>
      <c r="EC94" s="201"/>
      <c r="ED94" s="201"/>
      <c r="EE94" s="205"/>
      <c r="EF94" s="201"/>
      <c r="EG94" s="201"/>
      <c r="EH94" s="201"/>
      <c r="EI94" s="251"/>
      <c r="EJ94" s="251"/>
    </row>
    <row r="95" spans="1:140" ht="30" customHeight="1">
      <c r="L95" s="201"/>
      <c r="M95" s="201"/>
      <c r="N95" s="205"/>
      <c r="W95" s="201"/>
      <c r="X95" s="201"/>
      <c r="Y95" s="205"/>
      <c r="AH95" s="201"/>
      <c r="AI95" s="201"/>
      <c r="AJ95" s="205"/>
      <c r="AS95" s="201"/>
      <c r="AT95" s="201"/>
      <c r="AU95" s="205"/>
      <c r="BD95" s="201"/>
      <c r="BE95" s="201"/>
      <c r="BF95" s="205"/>
      <c r="BO95" s="201"/>
      <c r="BP95" s="201"/>
      <c r="BQ95" s="205"/>
      <c r="BZ95" s="201"/>
      <c r="CA95" s="201"/>
      <c r="CB95" s="205"/>
      <c r="CK95" s="201"/>
      <c r="CL95" s="201"/>
      <c r="CM95" s="205"/>
      <c r="CV95" s="201"/>
      <c r="CW95" s="201"/>
      <c r="CX95" s="205"/>
      <c r="DG95" s="201"/>
      <c r="DH95" s="201"/>
      <c r="DI95" s="205"/>
      <c r="DR95" s="201"/>
      <c r="DS95" s="201"/>
      <c r="DT95" s="205"/>
      <c r="EC95" s="201"/>
      <c r="ED95" s="201"/>
      <c r="EE95" s="205"/>
    </row>
    <row r="96" spans="1:140" s="206" customFormat="1" ht="30" customHeight="1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5"/>
      <c r="O96" s="201"/>
      <c r="P96" s="201"/>
      <c r="Q96" s="201"/>
      <c r="R96" s="251"/>
      <c r="S96" s="251"/>
      <c r="T96" s="201"/>
      <c r="U96" s="201"/>
      <c r="V96" s="201"/>
      <c r="W96" s="201"/>
      <c r="X96" s="201"/>
      <c r="Y96" s="205"/>
      <c r="Z96" s="201"/>
      <c r="AA96" s="201"/>
      <c r="AB96" s="201"/>
      <c r="AC96" s="251"/>
      <c r="AD96" s="251"/>
      <c r="AE96" s="201"/>
      <c r="AF96" s="201"/>
      <c r="AG96" s="201"/>
      <c r="AH96" s="201"/>
      <c r="AI96" s="201"/>
      <c r="AJ96" s="205"/>
      <c r="AK96" s="201"/>
      <c r="AL96" s="201"/>
      <c r="AM96" s="201"/>
      <c r="AN96" s="251"/>
      <c r="AO96" s="251"/>
      <c r="AP96" s="201"/>
      <c r="AQ96" s="201"/>
      <c r="AR96" s="201"/>
      <c r="AS96" s="201"/>
      <c r="AT96" s="201"/>
      <c r="AU96" s="205"/>
      <c r="AV96" s="201"/>
      <c r="AW96" s="201"/>
      <c r="AX96" s="201"/>
      <c r="AY96" s="251"/>
      <c r="AZ96" s="251"/>
      <c r="BA96" s="201"/>
      <c r="BB96" s="201"/>
      <c r="BC96" s="201"/>
      <c r="BD96" s="201"/>
      <c r="BE96" s="201"/>
      <c r="BF96" s="205"/>
      <c r="BG96" s="201"/>
      <c r="BH96" s="201"/>
      <c r="BI96" s="201"/>
      <c r="BJ96" s="251"/>
      <c r="BK96" s="251"/>
      <c r="BL96" s="201"/>
      <c r="BM96" s="201"/>
      <c r="BN96" s="201"/>
      <c r="BO96" s="201"/>
      <c r="BP96" s="201"/>
      <c r="BQ96" s="205"/>
      <c r="BR96" s="201"/>
      <c r="BS96" s="201"/>
      <c r="BT96" s="201"/>
      <c r="BU96" s="251"/>
      <c r="BV96" s="251"/>
      <c r="BW96" s="201"/>
      <c r="BX96" s="201"/>
      <c r="BY96" s="201"/>
      <c r="BZ96" s="201"/>
      <c r="CA96" s="201"/>
      <c r="CB96" s="205"/>
      <c r="CC96" s="201"/>
      <c r="CD96" s="201"/>
      <c r="CE96" s="201"/>
      <c r="CF96" s="251"/>
      <c r="CG96" s="251"/>
      <c r="CH96" s="201"/>
      <c r="CI96" s="201"/>
      <c r="CJ96" s="201"/>
      <c r="CK96" s="201"/>
      <c r="CL96" s="201"/>
      <c r="CM96" s="205"/>
      <c r="CN96" s="201"/>
      <c r="CO96" s="201"/>
      <c r="CP96" s="201"/>
      <c r="CQ96" s="251"/>
      <c r="CR96" s="251"/>
      <c r="CS96" s="201"/>
      <c r="CT96" s="201"/>
      <c r="CU96" s="201"/>
      <c r="CV96" s="201"/>
      <c r="CW96" s="201"/>
      <c r="CX96" s="205"/>
      <c r="CY96" s="201"/>
      <c r="CZ96" s="201"/>
      <c r="DA96" s="201"/>
      <c r="DB96" s="251"/>
      <c r="DC96" s="251"/>
      <c r="DD96" s="201"/>
      <c r="DE96" s="201"/>
      <c r="DF96" s="201"/>
      <c r="DG96" s="201"/>
      <c r="DH96" s="201"/>
      <c r="DI96" s="205"/>
      <c r="DJ96" s="201"/>
      <c r="DK96" s="201"/>
      <c r="DL96" s="201"/>
      <c r="DM96" s="251"/>
      <c r="DN96" s="251"/>
      <c r="DO96" s="201"/>
      <c r="DP96" s="201"/>
      <c r="DQ96" s="201"/>
      <c r="DR96" s="201"/>
      <c r="DS96" s="201"/>
      <c r="DT96" s="205"/>
      <c r="DU96" s="201"/>
      <c r="DV96" s="201"/>
      <c r="DW96" s="201"/>
      <c r="DX96" s="251"/>
      <c r="DY96" s="251"/>
      <c r="DZ96" s="201"/>
      <c r="EA96" s="201"/>
      <c r="EB96" s="201"/>
      <c r="EC96" s="201"/>
      <c r="ED96" s="201"/>
      <c r="EE96" s="205"/>
      <c r="EF96" s="201"/>
      <c r="EG96" s="201"/>
      <c r="EH96" s="201"/>
      <c r="EI96" s="251"/>
      <c r="EJ96" s="251"/>
    </row>
    <row r="97" spans="1:140" s="206" customFormat="1" ht="30" customHeight="1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5"/>
      <c r="O97" s="201"/>
      <c r="P97" s="201"/>
      <c r="Q97" s="201"/>
      <c r="R97" s="251"/>
      <c r="S97" s="251"/>
      <c r="T97" s="201"/>
      <c r="U97" s="201"/>
      <c r="V97" s="201"/>
      <c r="W97" s="201"/>
      <c r="X97" s="201"/>
      <c r="Y97" s="205"/>
      <c r="Z97" s="201"/>
      <c r="AA97" s="201"/>
      <c r="AB97" s="201"/>
      <c r="AC97" s="251"/>
      <c r="AD97" s="251"/>
      <c r="AE97" s="201"/>
      <c r="AF97" s="201"/>
      <c r="AG97" s="201"/>
      <c r="AH97" s="201"/>
      <c r="AI97" s="201"/>
      <c r="AJ97" s="205"/>
      <c r="AK97" s="201"/>
      <c r="AL97" s="201"/>
      <c r="AM97" s="201"/>
      <c r="AN97" s="251"/>
      <c r="AO97" s="251"/>
      <c r="AP97" s="201"/>
      <c r="AQ97" s="201"/>
      <c r="AR97" s="201"/>
      <c r="AS97" s="201"/>
      <c r="AT97" s="201"/>
      <c r="AU97" s="205"/>
      <c r="AV97" s="201"/>
      <c r="AW97" s="201"/>
      <c r="AX97" s="201"/>
      <c r="AY97" s="251"/>
      <c r="AZ97" s="251"/>
      <c r="BA97" s="201"/>
      <c r="BB97" s="201"/>
      <c r="BC97" s="201"/>
      <c r="BD97" s="201"/>
      <c r="BE97" s="201"/>
      <c r="BF97" s="205"/>
      <c r="BG97" s="201"/>
      <c r="BH97" s="201"/>
      <c r="BI97" s="201"/>
      <c r="BJ97" s="251"/>
      <c r="BK97" s="251"/>
      <c r="BL97" s="201"/>
      <c r="BM97" s="201"/>
      <c r="BN97" s="201"/>
      <c r="BO97" s="201"/>
      <c r="BP97" s="201"/>
      <c r="BQ97" s="205"/>
      <c r="BR97" s="201"/>
      <c r="BS97" s="201"/>
      <c r="BT97" s="201"/>
      <c r="BU97" s="251"/>
      <c r="BV97" s="251"/>
      <c r="BW97" s="201"/>
      <c r="BX97" s="201"/>
      <c r="BY97" s="201"/>
      <c r="BZ97" s="201"/>
      <c r="CA97" s="201"/>
      <c r="CB97" s="205"/>
      <c r="CC97" s="201"/>
      <c r="CD97" s="201"/>
      <c r="CE97" s="201"/>
      <c r="CF97" s="251"/>
      <c r="CG97" s="251"/>
      <c r="CH97" s="201"/>
      <c r="CI97" s="201"/>
      <c r="CJ97" s="201"/>
      <c r="CK97" s="201"/>
      <c r="CL97" s="201"/>
      <c r="CM97" s="205"/>
      <c r="CN97" s="201"/>
      <c r="CO97" s="201"/>
      <c r="CP97" s="201"/>
      <c r="CQ97" s="251"/>
      <c r="CR97" s="251"/>
      <c r="CS97" s="201"/>
      <c r="CT97" s="201"/>
      <c r="CU97" s="201"/>
      <c r="CV97" s="201"/>
      <c r="CW97" s="201"/>
      <c r="CX97" s="205"/>
      <c r="CY97" s="201"/>
      <c r="CZ97" s="201"/>
      <c r="DA97" s="201"/>
      <c r="DB97" s="251"/>
      <c r="DC97" s="251"/>
      <c r="DD97" s="201"/>
      <c r="DE97" s="201"/>
      <c r="DF97" s="201"/>
      <c r="DG97" s="201"/>
      <c r="DH97" s="201"/>
      <c r="DI97" s="205"/>
      <c r="DJ97" s="201"/>
      <c r="DK97" s="201"/>
      <c r="DL97" s="201"/>
      <c r="DM97" s="251"/>
      <c r="DN97" s="251"/>
      <c r="DO97" s="201"/>
      <c r="DP97" s="201"/>
      <c r="DQ97" s="201"/>
      <c r="DR97" s="201"/>
      <c r="DS97" s="201"/>
      <c r="DT97" s="205"/>
      <c r="DU97" s="201"/>
      <c r="DV97" s="201"/>
      <c r="DW97" s="201"/>
      <c r="DX97" s="251"/>
      <c r="DY97" s="251"/>
      <c r="DZ97" s="201"/>
      <c r="EA97" s="201"/>
      <c r="EB97" s="201"/>
      <c r="EC97" s="201"/>
      <c r="ED97" s="201"/>
      <c r="EE97" s="205"/>
      <c r="EF97" s="201"/>
      <c r="EG97" s="201"/>
      <c r="EH97" s="201"/>
      <c r="EI97" s="251"/>
      <c r="EJ97" s="251"/>
    </row>
    <row r="98" spans="1:140" s="206" customFormat="1" ht="30" customHeight="1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5"/>
      <c r="O98" s="201"/>
      <c r="P98" s="201"/>
      <c r="Q98" s="201"/>
      <c r="R98" s="251"/>
      <c r="S98" s="251"/>
      <c r="T98" s="201"/>
      <c r="U98" s="201"/>
      <c r="V98" s="201"/>
      <c r="W98" s="201"/>
      <c r="X98" s="201"/>
      <c r="Y98" s="205"/>
      <c r="Z98" s="201"/>
      <c r="AA98" s="201"/>
      <c r="AB98" s="201"/>
      <c r="AC98" s="251"/>
      <c r="AD98" s="251"/>
      <c r="AE98" s="201"/>
      <c r="AF98" s="201"/>
      <c r="AG98" s="201"/>
      <c r="AH98" s="201"/>
      <c r="AI98" s="201"/>
      <c r="AJ98" s="205"/>
      <c r="AK98" s="201"/>
      <c r="AL98" s="201"/>
      <c r="AM98" s="201"/>
      <c r="AN98" s="251"/>
      <c r="AO98" s="251"/>
      <c r="AP98" s="201"/>
      <c r="AQ98" s="201"/>
      <c r="AR98" s="201"/>
      <c r="AS98" s="201"/>
      <c r="AT98" s="201"/>
      <c r="AU98" s="205"/>
      <c r="AV98" s="201"/>
      <c r="AW98" s="201"/>
      <c r="AX98" s="201"/>
      <c r="AY98" s="251"/>
      <c r="AZ98" s="251"/>
      <c r="BA98" s="201"/>
      <c r="BB98" s="201"/>
      <c r="BC98" s="201"/>
      <c r="BD98" s="201"/>
      <c r="BE98" s="201"/>
      <c r="BF98" s="205"/>
      <c r="BG98" s="201"/>
      <c r="BH98" s="201"/>
      <c r="BI98" s="201"/>
      <c r="BJ98" s="251"/>
      <c r="BK98" s="251"/>
      <c r="BL98" s="201"/>
      <c r="BM98" s="201"/>
      <c r="BN98" s="201"/>
      <c r="BO98" s="201"/>
      <c r="BP98" s="201"/>
      <c r="BQ98" s="205"/>
      <c r="BR98" s="201"/>
      <c r="BS98" s="201"/>
      <c r="BT98" s="201"/>
      <c r="BU98" s="251"/>
      <c r="BV98" s="251"/>
      <c r="BW98" s="201"/>
      <c r="BX98" s="201"/>
      <c r="BY98" s="201"/>
      <c r="BZ98" s="201"/>
      <c r="CA98" s="201"/>
      <c r="CB98" s="205"/>
      <c r="CC98" s="201"/>
      <c r="CD98" s="201"/>
      <c r="CE98" s="201"/>
      <c r="CF98" s="251"/>
      <c r="CG98" s="251"/>
      <c r="CH98" s="201"/>
      <c r="CI98" s="201"/>
      <c r="CJ98" s="201"/>
      <c r="CK98" s="201"/>
      <c r="CL98" s="201"/>
      <c r="CM98" s="205"/>
      <c r="CN98" s="201"/>
      <c r="CO98" s="201"/>
      <c r="CP98" s="201"/>
      <c r="CQ98" s="251"/>
      <c r="CR98" s="251"/>
      <c r="CS98" s="201"/>
      <c r="CT98" s="201"/>
      <c r="CU98" s="201"/>
      <c r="CV98" s="201"/>
      <c r="CW98" s="201"/>
      <c r="CX98" s="205"/>
      <c r="CY98" s="201"/>
      <c r="CZ98" s="201"/>
      <c r="DA98" s="201"/>
      <c r="DB98" s="251"/>
      <c r="DC98" s="251"/>
      <c r="DD98" s="201"/>
      <c r="DE98" s="201"/>
      <c r="DF98" s="201"/>
      <c r="DG98" s="201"/>
      <c r="DH98" s="201"/>
      <c r="DI98" s="205"/>
      <c r="DJ98" s="201"/>
      <c r="DK98" s="201"/>
      <c r="DL98" s="201"/>
      <c r="DM98" s="251"/>
      <c r="DN98" s="251"/>
      <c r="DO98" s="201"/>
      <c r="DP98" s="201"/>
      <c r="DQ98" s="201"/>
      <c r="DR98" s="201"/>
      <c r="DS98" s="201"/>
      <c r="DT98" s="205"/>
      <c r="DU98" s="201"/>
      <c r="DV98" s="201"/>
      <c r="DW98" s="201"/>
      <c r="DX98" s="251"/>
      <c r="DY98" s="251"/>
      <c r="DZ98" s="201"/>
      <c r="EA98" s="201"/>
      <c r="EB98" s="201"/>
      <c r="EC98" s="201"/>
      <c r="ED98" s="201"/>
      <c r="EE98" s="205"/>
      <c r="EF98" s="201"/>
      <c r="EG98" s="201"/>
      <c r="EH98" s="201"/>
      <c r="EI98" s="251"/>
      <c r="EJ98" s="251"/>
    </row>
    <row r="99" spans="1:140" s="206" customFormat="1" ht="30" customHeight="1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5"/>
      <c r="O99" s="201"/>
      <c r="P99" s="201"/>
      <c r="Q99" s="201"/>
      <c r="R99" s="251"/>
      <c r="S99" s="251"/>
      <c r="T99" s="201"/>
      <c r="U99" s="201"/>
      <c r="V99" s="201"/>
      <c r="W99" s="201"/>
      <c r="X99" s="201"/>
      <c r="Y99" s="205"/>
      <c r="Z99" s="201"/>
      <c r="AA99" s="201"/>
      <c r="AB99" s="201"/>
      <c r="AC99" s="251"/>
      <c r="AD99" s="251"/>
      <c r="AE99" s="201"/>
      <c r="AF99" s="201"/>
      <c r="AG99" s="201"/>
      <c r="AH99" s="201"/>
      <c r="AI99" s="201"/>
      <c r="AJ99" s="205"/>
      <c r="AK99" s="201"/>
      <c r="AL99" s="201"/>
      <c r="AM99" s="201"/>
      <c r="AN99" s="251"/>
      <c r="AO99" s="251"/>
      <c r="AP99" s="201"/>
      <c r="AQ99" s="201"/>
      <c r="AR99" s="201"/>
      <c r="AS99" s="201"/>
      <c r="AT99" s="201"/>
      <c r="AU99" s="205"/>
      <c r="AV99" s="201"/>
      <c r="AW99" s="201"/>
      <c r="AX99" s="201"/>
      <c r="AY99" s="251"/>
      <c r="AZ99" s="251"/>
      <c r="BA99" s="201"/>
      <c r="BB99" s="201"/>
      <c r="BC99" s="201"/>
      <c r="BD99" s="201"/>
      <c r="BE99" s="201"/>
      <c r="BF99" s="205"/>
      <c r="BG99" s="201"/>
      <c r="BH99" s="201"/>
      <c r="BI99" s="201"/>
      <c r="BJ99" s="251"/>
      <c r="BK99" s="251"/>
      <c r="BL99" s="201"/>
      <c r="BM99" s="201"/>
      <c r="BN99" s="201"/>
      <c r="BO99" s="201"/>
      <c r="BP99" s="201"/>
      <c r="BQ99" s="205"/>
      <c r="BR99" s="201"/>
      <c r="BS99" s="201"/>
      <c r="BT99" s="201"/>
      <c r="BU99" s="251"/>
      <c r="BV99" s="251"/>
      <c r="BW99" s="201"/>
      <c r="BX99" s="201"/>
      <c r="BY99" s="201"/>
      <c r="BZ99" s="201"/>
      <c r="CA99" s="201"/>
      <c r="CB99" s="205"/>
      <c r="CC99" s="201"/>
      <c r="CD99" s="201"/>
      <c r="CE99" s="201"/>
      <c r="CF99" s="251"/>
      <c r="CG99" s="251"/>
      <c r="CH99" s="201"/>
      <c r="CI99" s="201"/>
      <c r="CJ99" s="201"/>
      <c r="CK99" s="201"/>
      <c r="CL99" s="201"/>
      <c r="CM99" s="205"/>
      <c r="CN99" s="201"/>
      <c r="CO99" s="201"/>
      <c r="CP99" s="201"/>
      <c r="CQ99" s="251"/>
      <c r="CR99" s="251"/>
      <c r="CS99" s="201"/>
      <c r="CT99" s="201"/>
      <c r="CU99" s="201"/>
      <c r="CV99" s="201"/>
      <c r="CW99" s="201"/>
      <c r="CX99" s="205"/>
      <c r="CY99" s="201"/>
      <c r="CZ99" s="201"/>
      <c r="DA99" s="201"/>
      <c r="DB99" s="251"/>
      <c r="DC99" s="251"/>
      <c r="DD99" s="201"/>
      <c r="DE99" s="201"/>
      <c r="DF99" s="201"/>
      <c r="DG99" s="201"/>
      <c r="DH99" s="201"/>
      <c r="DI99" s="205"/>
      <c r="DJ99" s="201"/>
      <c r="DK99" s="201"/>
      <c r="DL99" s="201"/>
      <c r="DM99" s="251"/>
      <c r="DN99" s="251"/>
      <c r="DO99" s="201"/>
      <c r="DP99" s="201"/>
      <c r="DQ99" s="201"/>
      <c r="DR99" s="201"/>
      <c r="DS99" s="201"/>
      <c r="DT99" s="205"/>
      <c r="DU99" s="201"/>
      <c r="DV99" s="201"/>
      <c r="DW99" s="201"/>
      <c r="DX99" s="251"/>
      <c r="DY99" s="251"/>
      <c r="DZ99" s="201"/>
      <c r="EA99" s="201"/>
      <c r="EB99" s="201"/>
      <c r="EC99" s="201"/>
      <c r="ED99" s="201"/>
      <c r="EE99" s="205"/>
      <c r="EF99" s="201"/>
      <c r="EG99" s="201"/>
      <c r="EH99" s="201"/>
      <c r="EI99" s="251"/>
      <c r="EJ99" s="251"/>
    </row>
    <row r="100" spans="1:140" s="206" customFormat="1" ht="30" customHeight="1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5"/>
      <c r="O100" s="201"/>
      <c r="P100" s="201"/>
      <c r="Q100" s="201"/>
      <c r="R100" s="251"/>
      <c r="S100" s="251"/>
      <c r="T100" s="201"/>
      <c r="U100" s="201"/>
      <c r="V100" s="201"/>
      <c r="W100" s="201"/>
      <c r="X100" s="201"/>
      <c r="Y100" s="205"/>
      <c r="Z100" s="201"/>
      <c r="AA100" s="201"/>
      <c r="AB100" s="201"/>
      <c r="AC100" s="251"/>
      <c r="AD100" s="251"/>
      <c r="AE100" s="201"/>
      <c r="AF100" s="201"/>
      <c r="AG100" s="201"/>
      <c r="AH100" s="201"/>
      <c r="AI100" s="201"/>
      <c r="AJ100" s="205"/>
      <c r="AK100" s="201"/>
      <c r="AL100" s="201"/>
      <c r="AM100" s="201"/>
      <c r="AN100" s="251"/>
      <c r="AO100" s="251"/>
      <c r="AP100" s="201"/>
      <c r="AQ100" s="201"/>
      <c r="AR100" s="201"/>
      <c r="AS100" s="201"/>
      <c r="AT100" s="201"/>
      <c r="AU100" s="205"/>
      <c r="AV100" s="201"/>
      <c r="AW100" s="201"/>
      <c r="AX100" s="201"/>
      <c r="AY100" s="251"/>
      <c r="AZ100" s="251"/>
      <c r="BA100" s="201"/>
      <c r="BB100" s="201"/>
      <c r="BC100" s="201"/>
      <c r="BD100" s="201"/>
      <c r="BE100" s="201"/>
      <c r="BF100" s="205"/>
      <c r="BG100" s="201"/>
      <c r="BH100" s="201"/>
      <c r="BI100" s="201"/>
      <c r="BJ100" s="251"/>
      <c r="BK100" s="251"/>
      <c r="BL100" s="201"/>
      <c r="BM100" s="201"/>
      <c r="BN100" s="201"/>
      <c r="BO100" s="201"/>
      <c r="BP100" s="201"/>
      <c r="BQ100" s="205"/>
      <c r="BR100" s="201"/>
      <c r="BS100" s="201"/>
      <c r="BT100" s="201"/>
      <c r="BU100" s="251"/>
      <c r="BV100" s="251"/>
      <c r="BW100" s="201"/>
      <c r="BX100" s="201"/>
      <c r="BY100" s="201"/>
      <c r="BZ100" s="201"/>
      <c r="CA100" s="201"/>
      <c r="CB100" s="205"/>
      <c r="CC100" s="201"/>
      <c r="CD100" s="201"/>
      <c r="CE100" s="201"/>
      <c r="CF100" s="251"/>
      <c r="CG100" s="251"/>
      <c r="CH100" s="201"/>
      <c r="CI100" s="201"/>
      <c r="CJ100" s="201"/>
      <c r="CK100" s="201"/>
      <c r="CL100" s="201"/>
      <c r="CM100" s="205"/>
      <c r="CN100" s="201"/>
      <c r="CO100" s="201"/>
      <c r="CP100" s="201"/>
      <c r="CQ100" s="251"/>
      <c r="CR100" s="251"/>
      <c r="CS100" s="201"/>
      <c r="CT100" s="201"/>
      <c r="CU100" s="201"/>
      <c r="CV100" s="201"/>
      <c r="CW100" s="201"/>
      <c r="CX100" s="205"/>
      <c r="CY100" s="201"/>
      <c r="CZ100" s="201"/>
      <c r="DA100" s="201"/>
      <c r="DB100" s="251"/>
      <c r="DC100" s="251"/>
      <c r="DD100" s="201"/>
      <c r="DE100" s="201"/>
      <c r="DF100" s="201"/>
      <c r="DG100" s="201"/>
      <c r="DH100" s="201"/>
      <c r="DI100" s="205"/>
      <c r="DJ100" s="201"/>
      <c r="DK100" s="201"/>
      <c r="DL100" s="201"/>
      <c r="DM100" s="251"/>
      <c r="DN100" s="251"/>
      <c r="DO100" s="201"/>
      <c r="DP100" s="201"/>
      <c r="DQ100" s="201"/>
      <c r="DR100" s="201"/>
      <c r="DS100" s="201"/>
      <c r="DT100" s="205"/>
      <c r="DU100" s="201"/>
      <c r="DV100" s="201"/>
      <c r="DW100" s="201"/>
      <c r="DX100" s="251"/>
      <c r="DY100" s="251"/>
      <c r="DZ100" s="201"/>
      <c r="EA100" s="201"/>
      <c r="EB100" s="201"/>
      <c r="EC100" s="201"/>
      <c r="ED100" s="201"/>
      <c r="EE100" s="205"/>
      <c r="EF100" s="201"/>
      <c r="EG100" s="201"/>
      <c r="EH100" s="201"/>
      <c r="EI100" s="251"/>
      <c r="EJ100" s="251"/>
    </row>
    <row r="101" spans="1:140" s="206" customFormat="1" ht="30" customHeight="1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5"/>
      <c r="O101" s="201"/>
      <c r="P101" s="201"/>
      <c r="Q101" s="201"/>
      <c r="R101" s="251"/>
      <c r="S101" s="251"/>
      <c r="T101" s="201"/>
      <c r="U101" s="201"/>
      <c r="V101" s="201"/>
      <c r="W101" s="201"/>
      <c r="X101" s="201"/>
      <c r="Y101" s="205"/>
      <c r="Z101" s="201"/>
      <c r="AA101" s="201"/>
      <c r="AB101" s="201"/>
      <c r="AC101" s="251"/>
      <c r="AD101" s="251"/>
      <c r="AE101" s="201"/>
      <c r="AF101" s="201"/>
      <c r="AG101" s="201"/>
      <c r="AH101" s="201"/>
      <c r="AI101" s="201"/>
      <c r="AJ101" s="205"/>
      <c r="AK101" s="201"/>
      <c r="AL101" s="201"/>
      <c r="AM101" s="201"/>
      <c r="AN101" s="251"/>
      <c r="AO101" s="251"/>
      <c r="AP101" s="201"/>
      <c r="AQ101" s="201"/>
      <c r="AR101" s="201"/>
      <c r="AS101" s="201"/>
      <c r="AT101" s="201"/>
      <c r="AU101" s="205"/>
      <c r="AV101" s="201"/>
      <c r="AW101" s="201"/>
      <c r="AX101" s="201"/>
      <c r="AY101" s="251"/>
      <c r="AZ101" s="251"/>
      <c r="BA101" s="201"/>
      <c r="BB101" s="201"/>
      <c r="BC101" s="201"/>
      <c r="BD101" s="201"/>
      <c r="BE101" s="201"/>
      <c r="BF101" s="205"/>
      <c r="BG101" s="201"/>
      <c r="BH101" s="201"/>
      <c r="BI101" s="201"/>
      <c r="BJ101" s="251"/>
      <c r="BK101" s="251"/>
      <c r="BL101" s="201"/>
      <c r="BM101" s="201"/>
      <c r="BN101" s="201"/>
      <c r="BO101" s="201"/>
      <c r="BP101" s="201"/>
      <c r="BQ101" s="205"/>
      <c r="BR101" s="201"/>
      <c r="BS101" s="201"/>
      <c r="BT101" s="201"/>
      <c r="BU101" s="251"/>
      <c r="BV101" s="251"/>
      <c r="BW101" s="201"/>
      <c r="BX101" s="201"/>
      <c r="BY101" s="201"/>
      <c r="BZ101" s="201"/>
      <c r="CA101" s="201"/>
      <c r="CB101" s="205"/>
      <c r="CC101" s="201"/>
      <c r="CD101" s="201"/>
      <c r="CE101" s="201"/>
      <c r="CF101" s="251"/>
      <c r="CG101" s="251"/>
      <c r="CH101" s="201"/>
      <c r="CI101" s="201"/>
      <c r="CJ101" s="201"/>
      <c r="CK101" s="201"/>
      <c r="CL101" s="201"/>
      <c r="CM101" s="205"/>
      <c r="CN101" s="201"/>
      <c r="CO101" s="201"/>
      <c r="CP101" s="201"/>
      <c r="CQ101" s="251"/>
      <c r="CR101" s="251"/>
      <c r="CS101" s="201"/>
      <c r="CT101" s="201"/>
      <c r="CU101" s="201"/>
      <c r="CV101" s="201"/>
      <c r="CW101" s="201"/>
      <c r="CX101" s="205"/>
      <c r="CY101" s="201"/>
      <c r="CZ101" s="201"/>
      <c r="DA101" s="201"/>
      <c r="DB101" s="251"/>
      <c r="DC101" s="251"/>
      <c r="DD101" s="201"/>
      <c r="DE101" s="201"/>
      <c r="DF101" s="201"/>
      <c r="DG101" s="201"/>
      <c r="DH101" s="201"/>
      <c r="DI101" s="205"/>
      <c r="DJ101" s="201"/>
      <c r="DK101" s="201"/>
      <c r="DL101" s="201"/>
      <c r="DM101" s="251"/>
      <c r="DN101" s="251"/>
      <c r="DO101" s="201"/>
      <c r="DP101" s="201"/>
      <c r="DQ101" s="201"/>
      <c r="DR101" s="201"/>
      <c r="DS101" s="201"/>
      <c r="DT101" s="205"/>
      <c r="DU101" s="201"/>
      <c r="DV101" s="201"/>
      <c r="DW101" s="201"/>
      <c r="DX101" s="251"/>
      <c r="DY101" s="251"/>
      <c r="DZ101" s="201"/>
      <c r="EA101" s="201"/>
      <c r="EB101" s="201"/>
      <c r="EC101" s="201"/>
      <c r="ED101" s="201"/>
      <c r="EE101" s="205"/>
      <c r="EF101" s="201"/>
      <c r="EG101" s="201"/>
      <c r="EH101" s="201"/>
      <c r="EI101" s="251"/>
      <c r="EJ101" s="251"/>
    </row>
    <row r="102" spans="1:140" ht="30" customHeight="1">
      <c r="L102" s="201"/>
      <c r="M102" s="201"/>
      <c r="N102" s="205"/>
      <c r="W102" s="201"/>
      <c r="X102" s="201"/>
      <c r="Y102" s="205"/>
      <c r="AH102" s="201"/>
      <c r="AI102" s="201"/>
      <c r="AJ102" s="205"/>
      <c r="AS102" s="201"/>
      <c r="AT102" s="201"/>
      <c r="AU102" s="205"/>
      <c r="BD102" s="201"/>
      <c r="BE102" s="201"/>
      <c r="BF102" s="205"/>
      <c r="BO102" s="201"/>
      <c r="BP102" s="201"/>
      <c r="BQ102" s="205"/>
      <c r="BZ102" s="201"/>
      <c r="CA102" s="201"/>
      <c r="CB102" s="205"/>
      <c r="CK102" s="201"/>
      <c r="CL102" s="201"/>
      <c r="CM102" s="205"/>
      <c r="CV102" s="201"/>
      <c r="CW102" s="201"/>
      <c r="CX102" s="205"/>
      <c r="DG102" s="201"/>
      <c r="DH102" s="201"/>
      <c r="DI102" s="205"/>
      <c r="DR102" s="201"/>
      <c r="DS102" s="201"/>
      <c r="DT102" s="205"/>
      <c r="EC102" s="201"/>
      <c r="ED102" s="201"/>
      <c r="EE102" s="205"/>
    </row>
    <row r="103" spans="1:140" ht="30" customHeight="1">
      <c r="L103" s="201"/>
      <c r="M103" s="201"/>
      <c r="N103" s="205"/>
      <c r="W103" s="201"/>
      <c r="X103" s="201"/>
      <c r="Y103" s="205"/>
      <c r="AH103" s="201"/>
      <c r="AI103" s="201"/>
      <c r="AJ103" s="205"/>
      <c r="AS103" s="201"/>
      <c r="AT103" s="201"/>
      <c r="AU103" s="205"/>
      <c r="BD103" s="201"/>
      <c r="BE103" s="201"/>
      <c r="BF103" s="205"/>
      <c r="BO103" s="201"/>
      <c r="BP103" s="201"/>
      <c r="BQ103" s="205"/>
      <c r="BZ103" s="201"/>
      <c r="CA103" s="201"/>
      <c r="CB103" s="205"/>
      <c r="CK103" s="201"/>
      <c r="CL103" s="201"/>
      <c r="CM103" s="205"/>
      <c r="CV103" s="201"/>
      <c r="CW103" s="201"/>
      <c r="CX103" s="205"/>
      <c r="DG103" s="201"/>
      <c r="DH103" s="201"/>
      <c r="DI103" s="205"/>
      <c r="DR103" s="201"/>
      <c r="DS103" s="201"/>
      <c r="DT103" s="205"/>
      <c r="EC103" s="201"/>
      <c r="ED103" s="201"/>
      <c r="EE103" s="205"/>
    </row>
    <row r="104" spans="1:140" ht="30" customHeight="1">
      <c r="L104" s="201"/>
      <c r="M104" s="201"/>
      <c r="N104" s="205"/>
      <c r="W104" s="201"/>
      <c r="X104" s="201"/>
      <c r="Y104" s="205"/>
      <c r="AH104" s="201"/>
      <c r="AI104" s="201"/>
      <c r="AJ104" s="205"/>
      <c r="AS104" s="201"/>
      <c r="AT104" s="201"/>
      <c r="AU104" s="205"/>
      <c r="BD104" s="201"/>
      <c r="BE104" s="201"/>
      <c r="BF104" s="205"/>
      <c r="BO104" s="201"/>
      <c r="BP104" s="201"/>
      <c r="BQ104" s="205"/>
      <c r="BZ104" s="201"/>
      <c r="CA104" s="201"/>
      <c r="CB104" s="205"/>
      <c r="CK104" s="201"/>
      <c r="CL104" s="201"/>
      <c r="CM104" s="205"/>
      <c r="CV104" s="201"/>
      <c r="CW104" s="201"/>
      <c r="CX104" s="205"/>
      <c r="DG104" s="201"/>
      <c r="DH104" s="201"/>
      <c r="DI104" s="205"/>
      <c r="DR104" s="201"/>
      <c r="DS104" s="201"/>
      <c r="DT104" s="205"/>
      <c r="EC104" s="201"/>
      <c r="ED104" s="201"/>
      <c r="EE104" s="205"/>
    </row>
    <row r="105" spans="1:140" ht="30" customHeight="1">
      <c r="L105" s="201"/>
      <c r="M105" s="201"/>
      <c r="N105" s="205"/>
      <c r="W105" s="201"/>
      <c r="X105" s="201"/>
      <c r="Y105" s="205"/>
      <c r="AH105" s="201"/>
      <c r="AI105" s="201"/>
      <c r="AJ105" s="205"/>
      <c r="AS105" s="201"/>
      <c r="AT105" s="201"/>
      <c r="AU105" s="205"/>
      <c r="BD105" s="201"/>
      <c r="BE105" s="201"/>
      <c r="BF105" s="205"/>
      <c r="BO105" s="201"/>
      <c r="BP105" s="201"/>
      <c r="BQ105" s="205"/>
      <c r="BZ105" s="201"/>
      <c r="CA105" s="201"/>
      <c r="CB105" s="205"/>
      <c r="CK105" s="201"/>
      <c r="CL105" s="201"/>
      <c r="CM105" s="205"/>
      <c r="CV105" s="201"/>
      <c r="CW105" s="201"/>
      <c r="CX105" s="205"/>
      <c r="DG105" s="201"/>
      <c r="DH105" s="201"/>
      <c r="DI105" s="205"/>
      <c r="DR105" s="201"/>
      <c r="DS105" s="201"/>
      <c r="DT105" s="205"/>
      <c r="EC105" s="201"/>
      <c r="ED105" s="201"/>
      <c r="EE105" s="205"/>
    </row>
    <row r="106" spans="1:140" ht="30" customHeight="1">
      <c r="L106" s="201"/>
      <c r="M106" s="201"/>
      <c r="N106" s="205"/>
      <c r="W106" s="201"/>
      <c r="X106" s="201"/>
      <c r="Y106" s="205"/>
      <c r="AH106" s="201"/>
      <c r="AI106" s="201"/>
      <c r="AJ106" s="205"/>
      <c r="AS106" s="201"/>
      <c r="AT106" s="201"/>
      <c r="AU106" s="205"/>
      <c r="BD106" s="201"/>
      <c r="BE106" s="201"/>
      <c r="BF106" s="205"/>
      <c r="BO106" s="201"/>
      <c r="BP106" s="201"/>
      <c r="BQ106" s="205"/>
      <c r="BZ106" s="201"/>
      <c r="CA106" s="201"/>
      <c r="CB106" s="205"/>
      <c r="CK106" s="201"/>
      <c r="CL106" s="201"/>
      <c r="CM106" s="205"/>
      <c r="CV106" s="201"/>
      <c r="CW106" s="201"/>
      <c r="CX106" s="205"/>
      <c r="DG106" s="201"/>
      <c r="DH106" s="201"/>
      <c r="DI106" s="205"/>
      <c r="DR106" s="201"/>
      <c r="DS106" s="201"/>
      <c r="DT106" s="205"/>
      <c r="EC106" s="201"/>
      <c r="ED106" s="201"/>
      <c r="EE106" s="205"/>
    </row>
    <row r="107" spans="1:140" ht="30" customHeight="1">
      <c r="L107" s="201"/>
      <c r="M107" s="201"/>
      <c r="N107" s="205"/>
      <c r="W107" s="201"/>
      <c r="X107" s="201"/>
      <c r="Y107" s="205"/>
      <c r="AH107" s="201"/>
      <c r="AI107" s="201"/>
      <c r="AJ107" s="205"/>
      <c r="AS107" s="201"/>
      <c r="AT107" s="201"/>
      <c r="AU107" s="205"/>
      <c r="BD107" s="201"/>
      <c r="BE107" s="201"/>
      <c r="BF107" s="205"/>
      <c r="BO107" s="201"/>
      <c r="BP107" s="201"/>
      <c r="BQ107" s="205"/>
      <c r="BZ107" s="201"/>
      <c r="CA107" s="201"/>
      <c r="CB107" s="205"/>
      <c r="CK107" s="201"/>
      <c r="CL107" s="201"/>
      <c r="CM107" s="205"/>
      <c r="CV107" s="201"/>
      <c r="CW107" s="201"/>
      <c r="CX107" s="205"/>
      <c r="DG107" s="201"/>
      <c r="DH107" s="201"/>
      <c r="DI107" s="205"/>
      <c r="DR107" s="201"/>
      <c r="DS107" s="201"/>
      <c r="DT107" s="205"/>
      <c r="EC107" s="201"/>
      <c r="ED107" s="201"/>
      <c r="EE107" s="205"/>
    </row>
    <row r="108" spans="1:140" ht="30" customHeight="1">
      <c r="L108" s="201"/>
      <c r="M108" s="201"/>
      <c r="N108" s="205"/>
      <c r="W108" s="201"/>
      <c r="X108" s="201"/>
      <c r="Y108" s="205"/>
      <c r="AH108" s="201"/>
      <c r="AI108" s="201"/>
      <c r="AJ108" s="205"/>
      <c r="AS108" s="201"/>
      <c r="AT108" s="201"/>
      <c r="AU108" s="205"/>
      <c r="BD108" s="201"/>
      <c r="BE108" s="201"/>
      <c r="BF108" s="205"/>
      <c r="BO108" s="201"/>
      <c r="BP108" s="201"/>
      <c r="BQ108" s="205"/>
      <c r="BZ108" s="201"/>
      <c r="CA108" s="201"/>
      <c r="CB108" s="205"/>
      <c r="CK108" s="201"/>
      <c r="CL108" s="201"/>
      <c r="CM108" s="205"/>
      <c r="CV108" s="201"/>
      <c r="CW108" s="201"/>
      <c r="CX108" s="205"/>
      <c r="DG108" s="201"/>
      <c r="DH108" s="201"/>
      <c r="DI108" s="205"/>
      <c r="DR108" s="201"/>
      <c r="DS108" s="201"/>
      <c r="DT108" s="205"/>
      <c r="EC108" s="201"/>
      <c r="ED108" s="201"/>
      <c r="EE108" s="205"/>
    </row>
    <row r="109" spans="1:140" ht="30" customHeight="1">
      <c r="L109" s="201"/>
      <c r="M109" s="201"/>
      <c r="N109" s="205"/>
      <c r="W109" s="201"/>
      <c r="X109" s="201"/>
      <c r="Y109" s="205"/>
      <c r="AH109" s="201"/>
      <c r="AI109" s="201"/>
      <c r="AJ109" s="205"/>
      <c r="AS109" s="201"/>
      <c r="AT109" s="201"/>
      <c r="AU109" s="205"/>
      <c r="BD109" s="201"/>
      <c r="BE109" s="201"/>
      <c r="BF109" s="205"/>
      <c r="BO109" s="201"/>
      <c r="BP109" s="201"/>
      <c r="BQ109" s="205"/>
      <c r="BZ109" s="201"/>
      <c r="CA109" s="201"/>
      <c r="CB109" s="205"/>
      <c r="CK109" s="201"/>
      <c r="CL109" s="201"/>
      <c r="CM109" s="205"/>
      <c r="CV109" s="201"/>
      <c r="CW109" s="201"/>
      <c r="CX109" s="205"/>
      <c r="DG109" s="201"/>
      <c r="DH109" s="201"/>
      <c r="DI109" s="205"/>
      <c r="DR109" s="201"/>
      <c r="DS109" s="201"/>
      <c r="DT109" s="205"/>
      <c r="EC109" s="201"/>
      <c r="ED109" s="201"/>
      <c r="EE109" s="205"/>
    </row>
  </sheetData>
  <mergeCells count="1">
    <mergeCell ref="B43:H43"/>
  </mergeCells>
  <pageMargins left="0.38" right="0.28999999999999998" top="0.28999999999999998" bottom="0.21" header="0.12" footer="0.16"/>
  <pageSetup paperSize="9" scale="92" fitToHeight="0" orientation="portrait" horizontalDpi="4294967293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D4388-3623-41D1-AB21-73DCCCA6D935}">
  <sheetPr>
    <tabColor theme="9" tint="0.39997558519241921"/>
    <pageSetUpPr fitToPage="1"/>
  </sheetPr>
  <dimension ref="A1:S58"/>
  <sheetViews>
    <sheetView zoomScale="60" zoomScaleNormal="60" workbookViewId="0">
      <selection activeCell="Q9" sqref="Q9"/>
    </sheetView>
  </sheetViews>
  <sheetFormatPr defaultColWidth="9" defaultRowHeight="21.5"/>
  <cols>
    <col min="1" max="1" width="9.6640625" style="600" customWidth="1"/>
    <col min="2" max="2" width="15.9140625" style="600" customWidth="1"/>
    <col min="3" max="3" width="12.08203125" style="600" bestFit="1" customWidth="1"/>
    <col min="4" max="4" width="14.9140625" style="600" customWidth="1"/>
    <col min="5" max="5" width="16.4140625" style="600" customWidth="1"/>
    <col min="6" max="6" width="15.08203125" style="600" customWidth="1"/>
    <col min="7" max="7" width="12.4140625" style="600" customWidth="1"/>
    <col min="8" max="8" width="14.9140625" style="600" customWidth="1"/>
    <col min="9" max="9" width="16" style="600" customWidth="1"/>
    <col min="10" max="10" width="11.6640625" style="600" customWidth="1"/>
    <col min="11" max="11" width="14.08203125" style="600" customWidth="1"/>
    <col min="12" max="12" width="15.9140625" style="600" bestFit="1" customWidth="1"/>
    <col min="13" max="13" width="13.9140625" style="696" bestFit="1" customWidth="1"/>
    <col min="14" max="14" width="9.4140625" style="696" bestFit="1" customWidth="1"/>
    <col min="15" max="15" width="8.58203125" style="696" bestFit="1" customWidth="1"/>
    <col min="16" max="16" width="11.08203125" style="600" customWidth="1"/>
    <col min="17" max="17" width="14.9140625" style="600" customWidth="1"/>
    <col min="18" max="16384" width="9" style="600"/>
  </cols>
  <sheetData>
    <row r="1" spans="1:18">
      <c r="A1" s="595" t="s">
        <v>352</v>
      </c>
      <c r="B1" s="596"/>
      <c r="C1" s="597"/>
      <c r="D1" s="598"/>
      <c r="E1" s="598"/>
      <c r="F1" s="598"/>
      <c r="G1" s="598"/>
      <c r="H1" s="598"/>
      <c r="I1" s="598"/>
      <c r="J1" s="598"/>
      <c r="K1" s="598"/>
      <c r="L1" s="598"/>
      <c r="M1" s="599"/>
      <c r="N1" s="599"/>
      <c r="O1" s="599"/>
      <c r="P1" s="596"/>
      <c r="Q1" s="596"/>
      <c r="R1" s="596"/>
    </row>
    <row r="2" spans="1:18">
      <c r="A2" s="601" t="s">
        <v>353</v>
      </c>
      <c r="B2" s="596"/>
      <c r="C2" s="597"/>
      <c r="D2" s="598"/>
      <c r="E2" s="598"/>
      <c r="F2" s="602" t="s">
        <v>354</v>
      </c>
      <c r="H2" s="598"/>
      <c r="I2" s="598"/>
      <c r="J2" s="598"/>
      <c r="K2" s="598"/>
      <c r="L2" s="598"/>
      <c r="M2" s="599"/>
      <c r="N2" s="599"/>
      <c r="O2" s="599"/>
      <c r="P2" s="596"/>
      <c r="Q2" s="596"/>
      <c r="R2" s="596"/>
    </row>
    <row r="3" spans="1:18">
      <c r="A3" s="603" t="s">
        <v>355</v>
      </c>
      <c r="B3" s="604"/>
      <c r="C3" s="605"/>
      <c r="D3" s="605"/>
      <c r="E3" s="605"/>
      <c r="F3" s="606"/>
      <c r="G3" s="607" t="s">
        <v>356</v>
      </c>
      <c r="H3" s="608"/>
      <c r="K3" s="609" t="s">
        <v>357</v>
      </c>
      <c r="L3" s="606"/>
      <c r="M3" s="599"/>
      <c r="N3" s="599"/>
      <c r="O3" s="599"/>
      <c r="P3" s="596"/>
      <c r="Q3" s="596"/>
      <c r="R3" s="596"/>
    </row>
    <row r="4" spans="1:18">
      <c r="A4" s="603" t="s">
        <v>140</v>
      </c>
      <c r="B4" s="610" t="s">
        <v>358</v>
      </c>
      <c r="C4" s="606"/>
      <c r="D4" s="606"/>
      <c r="E4" s="606"/>
      <c r="F4" s="606"/>
      <c r="G4" s="611" t="s">
        <v>359</v>
      </c>
      <c r="I4" s="606"/>
      <c r="J4" s="606"/>
      <c r="K4" s="609" t="s">
        <v>360</v>
      </c>
      <c r="L4" s="606"/>
      <c r="M4" s="599"/>
      <c r="N4" s="599"/>
      <c r="O4" s="599"/>
      <c r="P4" s="596"/>
      <c r="Q4" s="596"/>
      <c r="R4" s="596"/>
    </row>
    <row r="5" spans="1:18">
      <c r="A5" s="612" t="s">
        <v>361</v>
      </c>
      <c r="B5" s="613"/>
      <c r="C5" s="613"/>
      <c r="D5" s="606"/>
      <c r="E5" s="606"/>
      <c r="F5" s="606"/>
      <c r="G5" s="609" t="s">
        <v>362</v>
      </c>
      <c r="H5" s="606"/>
      <c r="I5" s="614"/>
      <c r="J5" s="614"/>
      <c r="K5" s="609"/>
      <c r="L5" s="606"/>
      <c r="M5" s="599"/>
      <c r="N5" s="599"/>
      <c r="O5" s="599"/>
      <c r="P5" s="596"/>
      <c r="Q5" s="596"/>
      <c r="R5" s="596"/>
    </row>
    <row r="6" spans="1:18">
      <c r="A6" s="596"/>
      <c r="B6" s="615" t="s">
        <v>363</v>
      </c>
      <c r="C6" s="616"/>
      <c r="D6" s="616"/>
      <c r="E6" s="616"/>
      <c r="F6" s="617"/>
      <c r="G6" s="615" t="s">
        <v>364</v>
      </c>
      <c r="H6" s="616"/>
      <c r="I6" s="616"/>
      <c r="J6" s="616"/>
      <c r="K6" s="846" t="s">
        <v>365</v>
      </c>
      <c r="L6" s="618"/>
      <c r="M6" s="848" t="s">
        <v>366</v>
      </c>
      <c r="N6" s="849"/>
      <c r="O6" s="850"/>
    </row>
    <row r="7" spans="1:18" s="625" customFormat="1" ht="22.5" customHeight="1">
      <c r="A7" s="619" t="s">
        <v>367</v>
      </c>
      <c r="B7" s="620" t="s">
        <v>368</v>
      </c>
      <c r="C7" s="620" t="s">
        <v>369</v>
      </c>
      <c r="D7" s="620" t="s">
        <v>370</v>
      </c>
      <c r="E7" s="620" t="s">
        <v>371</v>
      </c>
      <c r="F7" s="620" t="s">
        <v>372</v>
      </c>
      <c r="G7" s="621" t="s">
        <v>373</v>
      </c>
      <c r="H7" s="622" t="s">
        <v>374</v>
      </c>
      <c r="I7" s="622" t="s">
        <v>375</v>
      </c>
      <c r="J7" s="622" t="s">
        <v>376</v>
      </c>
      <c r="K7" s="847"/>
      <c r="L7" s="623"/>
      <c r="M7" s="624" t="s">
        <v>377</v>
      </c>
      <c r="N7" s="624" t="s">
        <v>378</v>
      </c>
      <c r="O7" s="624" t="s">
        <v>379</v>
      </c>
    </row>
    <row r="8" spans="1:18">
      <c r="A8" s="626">
        <v>43466</v>
      </c>
      <c r="B8" s="627">
        <v>50000</v>
      </c>
      <c r="C8" s="628"/>
      <c r="D8" s="618" t="s">
        <v>268</v>
      </c>
      <c r="E8" s="618"/>
      <c r="F8" s="618">
        <f>SUM(B8:E8)</f>
        <v>50000</v>
      </c>
      <c r="G8" s="629"/>
      <c r="H8" s="618"/>
      <c r="I8" s="618"/>
      <c r="J8" s="618"/>
      <c r="K8" s="618">
        <f>F8-G8-H8-I8-J8</f>
        <v>50000</v>
      </c>
      <c r="L8" s="618"/>
      <c r="M8" s="628">
        <f>F8</f>
        <v>50000</v>
      </c>
      <c r="N8" s="628">
        <f>+G8</f>
        <v>0</v>
      </c>
      <c r="O8" s="628">
        <f>+H8</f>
        <v>0</v>
      </c>
    </row>
    <row r="9" spans="1:18">
      <c r="A9" s="626">
        <v>43497</v>
      </c>
      <c r="B9" s="627">
        <v>50000</v>
      </c>
      <c r="C9" s="628"/>
      <c r="D9" s="618" t="s">
        <v>268</v>
      </c>
      <c r="E9" s="618"/>
      <c r="F9" s="618">
        <f t="shared" ref="F9:F19" si="0">SUM(B9:E9)</f>
        <v>50000</v>
      </c>
      <c r="G9" s="629"/>
      <c r="H9" s="618"/>
      <c r="I9" s="618"/>
      <c r="J9" s="618"/>
      <c r="K9" s="618">
        <f t="shared" ref="K9:K19" si="1">F9-G9-H9-I9-J9</f>
        <v>50000</v>
      </c>
      <c r="L9" s="618"/>
      <c r="M9" s="628">
        <f>F9+M8</f>
        <v>100000</v>
      </c>
      <c r="N9" s="628">
        <f>G9+N8</f>
        <v>0</v>
      </c>
      <c r="O9" s="628">
        <f>O8+H9</f>
        <v>0</v>
      </c>
    </row>
    <row r="10" spans="1:18">
      <c r="A10" s="626">
        <v>43525</v>
      </c>
      <c r="B10" s="627">
        <v>50000</v>
      </c>
      <c r="C10" s="628"/>
      <c r="D10" s="618" t="s">
        <v>268</v>
      </c>
      <c r="E10" s="618"/>
      <c r="F10" s="618">
        <f t="shared" si="0"/>
        <v>50000</v>
      </c>
      <c r="G10" s="629"/>
      <c r="H10" s="618"/>
      <c r="I10" s="618"/>
      <c r="J10" s="618"/>
      <c r="K10" s="618">
        <f t="shared" si="1"/>
        <v>50000</v>
      </c>
      <c r="L10" s="618"/>
      <c r="M10" s="628">
        <f t="shared" ref="M10:N19" si="2">F10+M9</f>
        <v>150000</v>
      </c>
      <c r="N10" s="628">
        <f t="shared" si="2"/>
        <v>0</v>
      </c>
      <c r="O10" s="628">
        <f t="shared" ref="O10:O19" si="3">O9+H10</f>
        <v>0</v>
      </c>
    </row>
    <row r="11" spans="1:18">
      <c r="A11" s="626">
        <v>43556</v>
      </c>
      <c r="B11" s="627">
        <v>50000</v>
      </c>
      <c r="C11" s="628"/>
      <c r="D11" s="618">
        <v>0</v>
      </c>
      <c r="E11" s="618"/>
      <c r="F11" s="618">
        <f t="shared" si="0"/>
        <v>50000</v>
      </c>
      <c r="G11" s="629"/>
      <c r="H11" s="618"/>
      <c r="I11" s="618">
        <v>6500</v>
      </c>
      <c r="J11" s="618"/>
      <c r="K11" s="618">
        <f t="shared" si="1"/>
        <v>43500</v>
      </c>
      <c r="L11" s="618"/>
      <c r="M11" s="628">
        <f t="shared" si="2"/>
        <v>200000</v>
      </c>
      <c r="N11" s="628">
        <f t="shared" si="2"/>
        <v>0</v>
      </c>
      <c r="O11" s="628">
        <f t="shared" si="3"/>
        <v>0</v>
      </c>
      <c r="P11" s="630"/>
    </row>
    <row r="12" spans="1:18">
      <c r="A12" s="626">
        <v>43586</v>
      </c>
      <c r="B12" s="627">
        <v>50000</v>
      </c>
      <c r="C12" s="628"/>
      <c r="D12" s="618" t="s">
        <v>268</v>
      </c>
      <c r="E12" s="618"/>
      <c r="F12" s="618">
        <f t="shared" si="0"/>
        <v>50000</v>
      </c>
      <c r="G12" s="629"/>
      <c r="H12" s="618"/>
      <c r="I12" s="618"/>
      <c r="J12" s="618"/>
      <c r="K12" s="618">
        <f t="shared" si="1"/>
        <v>50000</v>
      </c>
      <c r="L12" s="618"/>
      <c r="M12" s="628">
        <f t="shared" si="2"/>
        <v>250000</v>
      </c>
      <c r="N12" s="628">
        <f t="shared" si="2"/>
        <v>0</v>
      </c>
      <c r="O12" s="628">
        <f t="shared" si="3"/>
        <v>0</v>
      </c>
    </row>
    <row r="13" spans="1:18">
      <c r="A13" s="626">
        <v>43617</v>
      </c>
      <c r="B13" s="627">
        <v>50000</v>
      </c>
      <c r="C13" s="628"/>
      <c r="D13" s="618" t="s">
        <v>268</v>
      </c>
      <c r="E13" s="618"/>
      <c r="F13" s="618">
        <f t="shared" si="0"/>
        <v>50000</v>
      </c>
      <c r="G13" s="629"/>
      <c r="H13" s="618"/>
      <c r="I13" s="618"/>
      <c r="J13" s="618"/>
      <c r="K13" s="618">
        <f t="shared" si="1"/>
        <v>50000</v>
      </c>
      <c r="L13" s="618"/>
      <c r="M13" s="628">
        <f t="shared" si="2"/>
        <v>300000</v>
      </c>
      <c r="N13" s="628">
        <f t="shared" si="2"/>
        <v>0</v>
      </c>
      <c r="O13" s="628">
        <f t="shared" si="3"/>
        <v>0</v>
      </c>
    </row>
    <row r="14" spans="1:18">
      <c r="A14" s="626">
        <v>43647</v>
      </c>
      <c r="B14" s="627">
        <v>50000</v>
      </c>
      <c r="C14" s="628"/>
      <c r="D14" s="618" t="s">
        <v>268</v>
      </c>
      <c r="E14" s="618"/>
      <c r="F14" s="618">
        <f t="shared" si="0"/>
        <v>50000</v>
      </c>
      <c r="G14" s="629"/>
      <c r="H14" s="618"/>
      <c r="I14" s="618"/>
      <c r="J14" s="618"/>
      <c r="K14" s="618">
        <f t="shared" si="1"/>
        <v>50000</v>
      </c>
      <c r="L14" s="618"/>
      <c r="M14" s="628">
        <f t="shared" si="2"/>
        <v>350000</v>
      </c>
      <c r="N14" s="628">
        <f t="shared" si="2"/>
        <v>0</v>
      </c>
      <c r="O14" s="628">
        <f t="shared" si="3"/>
        <v>0</v>
      </c>
    </row>
    <row r="15" spans="1:18">
      <c r="A15" s="626">
        <v>43678</v>
      </c>
      <c r="B15" s="627">
        <v>50000</v>
      </c>
      <c r="C15" s="628"/>
      <c r="D15" s="618" t="s">
        <v>380</v>
      </c>
      <c r="E15" s="618"/>
      <c r="F15" s="618">
        <f t="shared" si="0"/>
        <v>50000</v>
      </c>
      <c r="G15" s="629"/>
      <c r="H15" s="618"/>
      <c r="I15" s="618"/>
      <c r="J15" s="618"/>
      <c r="K15" s="618">
        <f t="shared" si="1"/>
        <v>50000</v>
      </c>
      <c r="L15" s="618"/>
      <c r="M15" s="628">
        <f t="shared" si="2"/>
        <v>400000</v>
      </c>
      <c r="N15" s="628">
        <f t="shared" si="2"/>
        <v>0</v>
      </c>
      <c r="O15" s="628">
        <f t="shared" si="3"/>
        <v>0</v>
      </c>
    </row>
    <row r="16" spans="1:18">
      <c r="A16" s="626">
        <v>43709</v>
      </c>
      <c r="B16" s="627">
        <v>50000</v>
      </c>
      <c r="C16" s="628"/>
      <c r="D16" s="618" t="s">
        <v>268</v>
      </c>
      <c r="E16" s="618"/>
      <c r="F16" s="618">
        <f t="shared" si="0"/>
        <v>50000</v>
      </c>
      <c r="G16" s="629"/>
      <c r="H16" s="618"/>
      <c r="I16" s="618"/>
      <c r="J16" s="618"/>
      <c r="K16" s="618">
        <f t="shared" si="1"/>
        <v>50000</v>
      </c>
      <c r="L16" s="618"/>
      <c r="M16" s="628">
        <f t="shared" si="2"/>
        <v>450000</v>
      </c>
      <c r="N16" s="628">
        <f t="shared" si="2"/>
        <v>0</v>
      </c>
      <c r="O16" s="628">
        <f t="shared" si="3"/>
        <v>0</v>
      </c>
    </row>
    <row r="17" spans="1:19">
      <c r="A17" s="626">
        <v>43739</v>
      </c>
      <c r="B17" s="627">
        <v>50000</v>
      </c>
      <c r="C17" s="628"/>
      <c r="D17" s="618" t="s">
        <v>268</v>
      </c>
      <c r="E17" s="618"/>
      <c r="F17" s="618">
        <f t="shared" si="0"/>
        <v>50000</v>
      </c>
      <c r="G17" s="629"/>
      <c r="H17" s="618"/>
      <c r="I17" s="618"/>
      <c r="J17" s="618"/>
      <c r="K17" s="618">
        <f t="shared" si="1"/>
        <v>50000</v>
      </c>
      <c r="L17" s="618"/>
      <c r="M17" s="628">
        <f t="shared" si="2"/>
        <v>500000</v>
      </c>
      <c r="N17" s="628">
        <f t="shared" si="2"/>
        <v>0</v>
      </c>
      <c r="O17" s="628">
        <f t="shared" si="3"/>
        <v>0</v>
      </c>
    </row>
    <row r="18" spans="1:19">
      <c r="A18" s="626">
        <v>43770</v>
      </c>
      <c r="B18" s="627">
        <v>50000</v>
      </c>
      <c r="C18" s="628"/>
      <c r="D18" s="618" t="s">
        <v>268</v>
      </c>
      <c r="E18" s="618"/>
      <c r="F18" s="618">
        <f t="shared" si="0"/>
        <v>50000</v>
      </c>
      <c r="G18" s="629"/>
      <c r="H18" s="618"/>
      <c r="I18" s="618"/>
      <c r="J18" s="618"/>
      <c r="K18" s="618">
        <f t="shared" si="1"/>
        <v>50000</v>
      </c>
      <c r="L18" s="618"/>
      <c r="M18" s="628">
        <f t="shared" si="2"/>
        <v>550000</v>
      </c>
      <c r="N18" s="628">
        <f t="shared" si="2"/>
        <v>0</v>
      </c>
      <c r="O18" s="628">
        <f t="shared" si="3"/>
        <v>0</v>
      </c>
    </row>
    <row r="19" spans="1:19">
      <c r="A19" s="626">
        <v>43800</v>
      </c>
      <c r="B19" s="627">
        <v>50000</v>
      </c>
      <c r="C19" s="628"/>
      <c r="D19" s="618" t="s">
        <v>268</v>
      </c>
      <c r="E19" s="618"/>
      <c r="F19" s="618">
        <f t="shared" si="0"/>
        <v>50000</v>
      </c>
      <c r="G19" s="629"/>
      <c r="H19" s="618"/>
      <c r="I19" s="618"/>
      <c r="J19" s="618"/>
      <c r="K19" s="618">
        <f t="shared" si="1"/>
        <v>50000</v>
      </c>
      <c r="L19" s="618"/>
      <c r="M19" s="628">
        <f t="shared" si="2"/>
        <v>600000</v>
      </c>
      <c r="N19" s="628">
        <f t="shared" si="2"/>
        <v>0</v>
      </c>
      <c r="O19" s="628">
        <f t="shared" si="3"/>
        <v>0</v>
      </c>
    </row>
    <row r="20" spans="1:19" ht="22" thickBot="1">
      <c r="A20" s="596" t="s">
        <v>372</v>
      </c>
      <c r="B20" s="631">
        <f t="shared" ref="B20:K20" si="4">SUM(B8:B19)</f>
        <v>600000</v>
      </c>
      <c r="C20" s="631">
        <f t="shared" si="4"/>
        <v>0</v>
      </c>
      <c r="D20" s="631">
        <f t="shared" si="4"/>
        <v>0</v>
      </c>
      <c r="E20" s="631">
        <f>SUM(E8:E19)</f>
        <v>0</v>
      </c>
      <c r="F20" s="631">
        <f t="shared" si="4"/>
        <v>600000</v>
      </c>
      <c r="G20" s="631">
        <f t="shared" si="4"/>
        <v>0</v>
      </c>
      <c r="H20" s="631">
        <f t="shared" si="4"/>
        <v>0</v>
      </c>
      <c r="I20" s="631">
        <f t="shared" si="4"/>
        <v>6500</v>
      </c>
      <c r="J20" s="631"/>
      <c r="K20" s="631">
        <f t="shared" si="4"/>
        <v>593500</v>
      </c>
      <c r="L20" s="606"/>
      <c r="M20" s="599"/>
      <c r="N20" s="599"/>
      <c r="O20" s="599"/>
    </row>
    <row r="21" spans="1:19" ht="22" thickTop="1">
      <c r="A21" s="596"/>
      <c r="B21" s="632"/>
      <c r="C21" s="632"/>
      <c r="D21" s="632"/>
      <c r="E21" s="632"/>
      <c r="F21" s="633"/>
      <c r="G21" s="633"/>
      <c r="H21" s="633"/>
      <c r="I21" s="632"/>
      <c r="J21" s="632"/>
      <c r="K21" s="632"/>
      <c r="L21" s="632"/>
      <c r="M21" s="634"/>
      <c r="N21" s="599"/>
      <c r="O21" s="599"/>
      <c r="P21" s="606"/>
      <c r="Q21" s="606"/>
      <c r="R21" s="606"/>
    </row>
    <row r="22" spans="1:19" s="640" customFormat="1" ht="26.25" customHeight="1">
      <c r="A22" s="635" t="s">
        <v>381</v>
      </c>
      <c r="B22" s="635"/>
      <c r="C22" s="635"/>
      <c r="D22" s="636"/>
      <c r="E22" s="636"/>
      <c r="F22" s="636"/>
      <c r="G22" s="636"/>
      <c r="H22" s="636"/>
      <c r="I22" s="636"/>
      <c r="J22" s="636"/>
      <c r="K22" s="636"/>
      <c r="L22" s="637">
        <f>F20</f>
        <v>600000</v>
      </c>
      <c r="M22" s="638"/>
      <c r="N22" s="639"/>
      <c r="O22" s="639"/>
      <c r="P22" s="636"/>
      <c r="Q22" s="636"/>
      <c r="R22" s="636"/>
    </row>
    <row r="23" spans="1:19" s="640" customFormat="1" ht="26.25" customHeight="1">
      <c r="A23" s="635"/>
      <c r="B23" s="635" t="s">
        <v>268</v>
      </c>
      <c r="C23" s="635"/>
      <c r="D23" s="636"/>
      <c r="E23" s="636"/>
      <c r="F23" s="636"/>
      <c r="G23" s="636"/>
      <c r="H23" s="636"/>
      <c r="I23" s="636"/>
      <c r="J23" s="636"/>
      <c r="K23" s="636"/>
      <c r="L23" s="636"/>
      <c r="M23" s="639"/>
      <c r="N23" s="639"/>
      <c r="O23" s="639"/>
      <c r="P23" s="636"/>
      <c r="Q23" s="636"/>
      <c r="R23" s="636"/>
    </row>
    <row r="24" spans="1:19" s="640" customFormat="1" ht="26.25" customHeight="1">
      <c r="A24" s="641" t="s">
        <v>382</v>
      </c>
      <c r="B24" s="635" t="s">
        <v>383</v>
      </c>
      <c r="C24" s="635"/>
      <c r="D24" s="636"/>
      <c r="E24" s="636"/>
      <c r="F24" s="636"/>
      <c r="G24" s="636"/>
      <c r="H24" s="636"/>
      <c r="I24" s="642"/>
      <c r="J24" s="642"/>
      <c r="K24" s="643">
        <v>100000</v>
      </c>
      <c r="L24" s="636"/>
      <c r="M24" s="644"/>
      <c r="N24" s="644"/>
      <c r="O24" s="639"/>
      <c r="P24" s="635"/>
      <c r="Q24" s="635"/>
      <c r="R24" s="635"/>
    </row>
    <row r="25" spans="1:19" s="640" customFormat="1" ht="26.25" customHeight="1">
      <c r="A25" s="635"/>
      <c r="B25" s="635" t="s">
        <v>384</v>
      </c>
      <c r="C25" s="635"/>
      <c r="D25" s="636" t="s">
        <v>385</v>
      </c>
      <c r="E25" s="636"/>
      <c r="F25" s="642"/>
      <c r="G25" s="642"/>
      <c r="H25" s="642"/>
      <c r="I25" s="642"/>
      <c r="J25" s="642"/>
      <c r="K25" s="645">
        <v>60000</v>
      </c>
      <c r="L25" s="636"/>
      <c r="M25" s="646"/>
      <c r="N25" s="646"/>
      <c r="O25" s="646"/>
      <c r="P25" s="635"/>
      <c r="Q25" s="635"/>
      <c r="R25" s="635"/>
    </row>
    <row r="26" spans="1:19" s="635" customFormat="1" ht="26.25" customHeight="1">
      <c r="B26" s="642"/>
      <c r="C26" s="642"/>
      <c r="D26" s="642" t="s">
        <v>386</v>
      </c>
      <c r="E26" s="642"/>
      <c r="F26" s="642"/>
      <c r="G26" s="642" t="s">
        <v>387</v>
      </c>
      <c r="H26" s="647">
        <v>30000</v>
      </c>
      <c r="I26" s="636" t="s">
        <v>385</v>
      </c>
      <c r="J26" s="648"/>
      <c r="K26" s="649">
        <v>0</v>
      </c>
      <c r="L26" s="636"/>
      <c r="M26" s="650"/>
      <c r="N26" s="646"/>
      <c r="O26" s="646"/>
      <c r="S26" s="640"/>
    </row>
    <row r="27" spans="1:19" s="635" customFormat="1" ht="26.25" customHeight="1">
      <c r="B27" s="642"/>
      <c r="C27" s="642"/>
      <c r="D27" s="642" t="s">
        <v>388</v>
      </c>
      <c r="E27" s="642"/>
      <c r="F27" s="642"/>
      <c r="G27" s="642"/>
      <c r="H27" s="642"/>
      <c r="I27" s="648"/>
      <c r="J27" s="648"/>
      <c r="K27" s="649">
        <v>0</v>
      </c>
      <c r="L27" s="636"/>
      <c r="M27" s="650"/>
      <c r="N27" s="646"/>
      <c r="O27" s="646"/>
      <c r="S27" s="640"/>
    </row>
    <row r="28" spans="1:19" s="635" customFormat="1" ht="26.25" customHeight="1">
      <c r="B28" s="642"/>
      <c r="C28" s="642"/>
      <c r="D28" s="651" t="s">
        <v>389</v>
      </c>
      <c r="E28" s="651"/>
      <c r="F28" s="636"/>
      <c r="G28" s="636"/>
      <c r="H28" s="636"/>
      <c r="I28" s="648"/>
      <c r="J28" s="648"/>
      <c r="K28" s="649">
        <v>0</v>
      </c>
      <c r="L28" s="636"/>
      <c r="M28" s="650"/>
      <c r="N28" s="646"/>
      <c r="O28" s="646"/>
      <c r="S28" s="640"/>
    </row>
    <row r="29" spans="1:19" s="635" customFormat="1" ht="26.25" customHeight="1">
      <c r="B29" s="642"/>
      <c r="C29" s="642"/>
      <c r="D29" s="651" t="s">
        <v>390</v>
      </c>
      <c r="E29" s="651"/>
      <c r="F29" s="636"/>
      <c r="G29" s="642" t="s">
        <v>387</v>
      </c>
      <c r="H29" s="636">
        <v>15000</v>
      </c>
      <c r="I29" s="648"/>
      <c r="J29" s="648"/>
      <c r="K29" s="649">
        <v>0</v>
      </c>
      <c r="L29" s="636"/>
      <c r="M29" s="650"/>
      <c r="N29" s="646"/>
      <c r="O29" s="646"/>
    </row>
    <row r="30" spans="1:19" s="635" customFormat="1" ht="26.25" customHeight="1">
      <c r="B30" s="642"/>
      <c r="C30" s="642"/>
      <c r="D30" s="651" t="s">
        <v>391</v>
      </c>
      <c r="E30" s="651"/>
      <c r="F30" s="636"/>
      <c r="G30" s="636"/>
      <c r="H30" s="652"/>
      <c r="I30" s="648"/>
      <c r="J30" s="648"/>
      <c r="K30" s="649">
        <v>0</v>
      </c>
      <c r="L30" s="636"/>
      <c r="M30" s="650"/>
      <c r="N30" s="646"/>
      <c r="O30" s="646"/>
    </row>
    <row r="31" spans="1:19" s="635" customFormat="1" ht="26.25" customHeight="1">
      <c r="B31" s="642"/>
      <c r="C31" s="642"/>
      <c r="D31" s="651" t="s">
        <v>392</v>
      </c>
      <c r="E31" s="651"/>
      <c r="F31" s="636"/>
      <c r="G31" s="636"/>
      <c r="H31" s="652"/>
      <c r="I31" s="648"/>
      <c r="J31" s="648"/>
      <c r="K31" s="649">
        <v>0</v>
      </c>
      <c r="L31" s="636"/>
      <c r="M31" s="650"/>
      <c r="N31" s="646"/>
      <c r="O31" s="646"/>
    </row>
    <row r="32" spans="1:19" s="635" customFormat="1" ht="26.25" customHeight="1">
      <c r="B32" s="642"/>
      <c r="C32" s="642"/>
      <c r="D32" s="651" t="s">
        <v>393</v>
      </c>
      <c r="E32" s="651"/>
      <c r="F32" s="636"/>
      <c r="G32" s="636"/>
      <c r="H32" s="636">
        <v>100000</v>
      </c>
      <c r="I32" s="648"/>
      <c r="J32" s="648"/>
      <c r="K32" s="649">
        <v>0</v>
      </c>
      <c r="L32" s="636"/>
      <c r="M32" s="650"/>
      <c r="N32" s="646"/>
      <c r="O32" s="646"/>
    </row>
    <row r="33" spans="1:15" s="635" customFormat="1" ht="26.25" customHeight="1">
      <c r="B33" s="642"/>
      <c r="C33" s="642"/>
      <c r="D33" s="651" t="s">
        <v>394</v>
      </c>
      <c r="E33" s="651"/>
      <c r="F33" s="636"/>
      <c r="G33" s="636"/>
      <c r="H33" s="636">
        <v>100000</v>
      </c>
      <c r="I33" s="648"/>
      <c r="J33" s="648"/>
      <c r="K33" s="649">
        <v>0</v>
      </c>
      <c r="L33" s="636"/>
      <c r="M33" s="650"/>
      <c r="N33" s="646"/>
      <c r="O33" s="646"/>
    </row>
    <row r="34" spans="1:15" s="635" customFormat="1" ht="26.25" customHeight="1">
      <c r="B34" s="642"/>
      <c r="C34" s="642"/>
      <c r="D34" s="651" t="s">
        <v>395</v>
      </c>
      <c r="E34" s="651" t="s">
        <v>396</v>
      </c>
      <c r="F34" s="636"/>
      <c r="G34" s="642" t="s">
        <v>387</v>
      </c>
      <c r="H34" s="636">
        <v>30000</v>
      </c>
      <c r="I34" s="648"/>
      <c r="J34" s="648"/>
      <c r="K34" s="649">
        <v>0</v>
      </c>
      <c r="L34" s="636"/>
      <c r="M34" s="650"/>
      <c r="N34" s="646"/>
      <c r="O34" s="646"/>
    </row>
    <row r="35" spans="1:15" s="635" customFormat="1" ht="26.25" customHeight="1">
      <c r="B35" s="642"/>
      <c r="C35" s="642"/>
      <c r="D35" s="651" t="s">
        <v>397</v>
      </c>
      <c r="E35" s="651" t="s">
        <v>396</v>
      </c>
      <c r="F35" s="636"/>
      <c r="G35" s="642" t="s">
        <v>387</v>
      </c>
      <c r="H35" s="636">
        <v>30000</v>
      </c>
      <c r="I35" s="648"/>
      <c r="J35" s="648"/>
      <c r="K35" s="653">
        <v>0</v>
      </c>
      <c r="L35" s="636"/>
      <c r="M35" s="650"/>
      <c r="N35" s="646"/>
      <c r="O35" s="646"/>
    </row>
    <row r="36" spans="1:15" s="635" customFormat="1" ht="26.25" customHeight="1">
      <c r="B36" s="642"/>
      <c r="C36" s="642"/>
      <c r="D36" s="651"/>
      <c r="E36" s="651"/>
      <c r="F36" s="636"/>
      <c r="G36" s="636"/>
      <c r="H36" s="636"/>
      <c r="I36" s="642"/>
      <c r="J36" s="642"/>
      <c r="K36" s="654">
        <f>SUM(K24:K35)</f>
        <v>160000</v>
      </c>
      <c r="L36" s="655">
        <f>+K36</f>
        <v>160000</v>
      </c>
      <c r="M36" s="650"/>
      <c r="N36" s="646"/>
      <c r="O36" s="646"/>
    </row>
    <row r="37" spans="1:15" s="635" customFormat="1" ht="26.25" customHeight="1" thickBot="1">
      <c r="A37" s="635" t="s">
        <v>398</v>
      </c>
      <c r="D37" s="636"/>
      <c r="E37" s="636"/>
      <c r="F37" s="636"/>
      <c r="G37" s="636"/>
      <c r="H37" s="636"/>
      <c r="I37" s="636"/>
      <c r="J37" s="636"/>
      <c r="K37" s="636"/>
      <c r="L37" s="656">
        <f>+L22-L36</f>
        <v>440000</v>
      </c>
      <c r="M37" s="639"/>
      <c r="N37" s="646"/>
      <c r="O37" s="646"/>
    </row>
    <row r="38" spans="1:15" s="635" customFormat="1" ht="26.25" customHeight="1" thickTop="1">
      <c r="D38" s="636"/>
      <c r="E38" s="636"/>
      <c r="F38" s="636"/>
      <c r="G38" s="636"/>
      <c r="H38" s="636"/>
      <c r="I38" s="636"/>
      <c r="J38" s="636"/>
      <c r="K38" s="636"/>
      <c r="L38" s="636"/>
      <c r="M38" s="639"/>
      <c r="N38" s="646"/>
      <c r="O38" s="646"/>
    </row>
    <row r="39" spans="1:15" s="635" customFormat="1" ht="26.25" customHeight="1">
      <c r="A39" s="657" t="s">
        <v>399</v>
      </c>
      <c r="B39" s="658"/>
      <c r="C39" s="658"/>
      <c r="D39" s="659"/>
      <c r="E39" s="659"/>
      <c r="F39" s="660" t="s">
        <v>400</v>
      </c>
      <c r="G39" s="660"/>
      <c r="H39" s="660" t="s">
        <v>401</v>
      </c>
      <c r="I39" s="660" t="s">
        <v>402</v>
      </c>
      <c r="J39" s="660"/>
      <c r="K39" s="661" t="s">
        <v>403</v>
      </c>
      <c r="L39" s="636"/>
      <c r="M39" s="639"/>
      <c r="N39" s="646"/>
      <c r="O39" s="646"/>
    </row>
    <row r="40" spans="1:15" s="635" customFormat="1" ht="26.25" customHeight="1">
      <c r="A40" s="662" t="s">
        <v>268</v>
      </c>
      <c r="B40" s="663" t="s">
        <v>268</v>
      </c>
      <c r="C40" s="664" t="s">
        <v>268</v>
      </c>
      <c r="D40" s="665" t="s">
        <v>268</v>
      </c>
      <c r="E40" s="665"/>
      <c r="F40" s="665" t="s">
        <v>268</v>
      </c>
      <c r="G40" s="665"/>
      <c r="H40" s="665"/>
      <c r="I40" s="636" t="s">
        <v>268</v>
      </c>
      <c r="J40" s="636"/>
      <c r="K40" s="666" t="s">
        <v>268</v>
      </c>
      <c r="L40" s="636"/>
      <c r="M40" s="639"/>
      <c r="N40" s="646"/>
      <c r="O40" s="646"/>
    </row>
    <row r="41" spans="1:15" s="635" customFormat="1" ht="26.25" customHeight="1">
      <c r="A41" s="667"/>
      <c r="B41" s="665">
        <v>0</v>
      </c>
      <c r="C41" s="664" t="s">
        <v>152</v>
      </c>
      <c r="D41" s="665">
        <v>150000</v>
      </c>
      <c r="E41" s="665"/>
      <c r="F41" s="665">
        <v>0</v>
      </c>
      <c r="G41" s="665">
        <f>D41-B41</f>
        <v>150000</v>
      </c>
      <c r="H41" s="665">
        <f>IF(L37&lt;150000,0,G41)</f>
        <v>150000</v>
      </c>
      <c r="I41" s="668">
        <f>H41</f>
        <v>150000</v>
      </c>
      <c r="J41" s="668"/>
      <c r="K41" s="669">
        <f t="shared" ref="K41:K49" si="5">+I41*F41/100</f>
        <v>0</v>
      </c>
      <c r="L41" s="636"/>
      <c r="M41" s="639"/>
      <c r="N41" s="646"/>
      <c r="O41" s="646"/>
    </row>
    <row r="42" spans="1:15" s="635" customFormat="1" ht="26.25" customHeight="1">
      <c r="A42" s="667"/>
      <c r="B42" s="665">
        <v>150001</v>
      </c>
      <c r="C42" s="664" t="s">
        <v>152</v>
      </c>
      <c r="D42" s="665">
        <v>300000</v>
      </c>
      <c r="E42" s="665"/>
      <c r="F42" s="665">
        <v>5</v>
      </c>
      <c r="G42" s="665">
        <f t="shared" ref="G42:G48" si="6">D42-B42+1</f>
        <v>150000</v>
      </c>
      <c r="H42" s="665">
        <f>IF(H41=0,0,L37-H41)</f>
        <v>290000</v>
      </c>
      <c r="I42" s="668">
        <f t="shared" ref="I42:I47" si="7">IF(H42&gt;G42,G42,H42)</f>
        <v>150000</v>
      </c>
      <c r="J42" s="668"/>
      <c r="K42" s="669">
        <f>+I42*F42/100</f>
        <v>7500</v>
      </c>
      <c r="L42" s="636"/>
      <c r="M42" s="639"/>
      <c r="N42" s="646"/>
      <c r="O42" s="646"/>
    </row>
    <row r="43" spans="1:15" s="635" customFormat="1" ht="26.25" customHeight="1">
      <c r="A43" s="667"/>
      <c r="B43" s="665">
        <f t="shared" ref="B43:B48" si="8">D42+1</f>
        <v>300001</v>
      </c>
      <c r="C43" s="664" t="s">
        <v>152</v>
      </c>
      <c r="D43" s="665">
        <v>500000</v>
      </c>
      <c r="E43" s="665"/>
      <c r="F43" s="665">
        <v>10</v>
      </c>
      <c r="G43" s="665">
        <f t="shared" si="6"/>
        <v>200000</v>
      </c>
      <c r="H43" s="665">
        <f>IF(H42=0,0,L37-I42-I41)</f>
        <v>140000</v>
      </c>
      <c r="I43" s="668">
        <f t="shared" si="7"/>
        <v>140000</v>
      </c>
      <c r="J43" s="668"/>
      <c r="K43" s="669">
        <f>+I43*F43/100</f>
        <v>14000</v>
      </c>
      <c r="L43" s="636"/>
      <c r="M43" s="639"/>
      <c r="N43" s="646"/>
      <c r="O43" s="646"/>
    </row>
    <row r="44" spans="1:15" s="635" customFormat="1" ht="26.25" customHeight="1">
      <c r="A44" s="667"/>
      <c r="B44" s="665">
        <f t="shared" si="8"/>
        <v>500001</v>
      </c>
      <c r="C44" s="664" t="s">
        <v>152</v>
      </c>
      <c r="D44" s="665">
        <v>750000</v>
      </c>
      <c r="E44" s="665"/>
      <c r="F44" s="665">
        <v>15</v>
      </c>
      <c r="G44" s="665">
        <f t="shared" si="6"/>
        <v>250000</v>
      </c>
      <c r="H44" s="665">
        <f>IF(H43=0,0,$L$37-$I$41-$I$42-$I$43)</f>
        <v>0</v>
      </c>
      <c r="I44" s="668">
        <f t="shared" si="7"/>
        <v>0</v>
      </c>
      <c r="J44" s="668"/>
      <c r="K44" s="669">
        <f>+I44*F44/100</f>
        <v>0</v>
      </c>
      <c r="L44" s="636"/>
      <c r="M44" s="639"/>
      <c r="N44" s="646"/>
      <c r="O44" s="646"/>
    </row>
    <row r="45" spans="1:15" s="635" customFormat="1" ht="26.25" customHeight="1">
      <c r="A45" s="667"/>
      <c r="B45" s="665">
        <f t="shared" si="8"/>
        <v>750001</v>
      </c>
      <c r="C45" s="664" t="s">
        <v>152</v>
      </c>
      <c r="D45" s="665">
        <v>1000000</v>
      </c>
      <c r="E45" s="665"/>
      <c r="F45" s="670">
        <v>20</v>
      </c>
      <c r="G45" s="665">
        <f t="shared" si="6"/>
        <v>250000</v>
      </c>
      <c r="H45" s="665">
        <f>IF(H44=0,0,$L$37-$I$41-$I$42-$I$43-$I$44)</f>
        <v>0</v>
      </c>
      <c r="I45" s="668">
        <f t="shared" si="7"/>
        <v>0</v>
      </c>
      <c r="J45" s="668"/>
      <c r="K45" s="669">
        <f>+I45*F45/100</f>
        <v>0</v>
      </c>
      <c r="L45" s="636"/>
      <c r="M45" s="639"/>
      <c r="N45" s="646"/>
      <c r="O45" s="646"/>
    </row>
    <row r="46" spans="1:15" s="635" customFormat="1" ht="26.25" customHeight="1">
      <c r="A46" s="667"/>
      <c r="B46" s="665">
        <f t="shared" si="8"/>
        <v>1000001</v>
      </c>
      <c r="C46" s="664" t="s">
        <v>152</v>
      </c>
      <c r="D46" s="665">
        <v>2000000</v>
      </c>
      <c r="E46" s="665"/>
      <c r="F46" s="670">
        <v>25</v>
      </c>
      <c r="G46" s="665">
        <f t="shared" si="6"/>
        <v>1000000</v>
      </c>
      <c r="H46" s="665">
        <f>IF(H45=0,0,$L$37-$I$41-$I$42-$I$43-$I$44-I45)</f>
        <v>0</v>
      </c>
      <c r="I46" s="668">
        <f t="shared" si="7"/>
        <v>0</v>
      </c>
      <c r="J46" s="668"/>
      <c r="K46" s="669">
        <f t="shared" si="5"/>
        <v>0</v>
      </c>
      <c r="L46" s="636"/>
      <c r="M46" s="639"/>
      <c r="N46" s="646"/>
      <c r="O46" s="646"/>
    </row>
    <row r="47" spans="1:15" s="635" customFormat="1" ht="26.25" customHeight="1">
      <c r="A47" s="667"/>
      <c r="B47" s="665">
        <f t="shared" si="8"/>
        <v>2000001</v>
      </c>
      <c r="C47" s="664" t="s">
        <v>152</v>
      </c>
      <c r="D47" s="665">
        <v>5000000</v>
      </c>
      <c r="E47" s="665"/>
      <c r="F47" s="665">
        <v>30</v>
      </c>
      <c r="G47" s="665">
        <f t="shared" si="6"/>
        <v>3000000</v>
      </c>
      <c r="H47" s="665">
        <f>IF(H46=0,0,$L$37-$I$41-$I$42-$I$43-$I$44-I45-I46)</f>
        <v>0</v>
      </c>
      <c r="I47" s="668">
        <f t="shared" si="7"/>
        <v>0</v>
      </c>
      <c r="J47" s="668"/>
      <c r="K47" s="669">
        <f t="shared" si="5"/>
        <v>0</v>
      </c>
      <c r="L47" s="636"/>
      <c r="M47" s="639"/>
      <c r="N47" s="646"/>
      <c r="O47" s="646"/>
    </row>
    <row r="48" spans="1:15" s="635" customFormat="1" ht="26.25" customHeight="1">
      <c r="A48" s="667"/>
      <c r="B48" s="665">
        <f t="shared" si="8"/>
        <v>5000001</v>
      </c>
      <c r="C48" s="664" t="s">
        <v>152</v>
      </c>
      <c r="D48" s="665">
        <v>20000000</v>
      </c>
      <c r="E48" s="665"/>
      <c r="F48" s="665">
        <v>35</v>
      </c>
      <c r="G48" s="665">
        <f t="shared" si="6"/>
        <v>15000000</v>
      </c>
      <c r="H48" s="665">
        <f>IF(H47=0,0,$L$37-$I$41-$I$42-$I$43-$I$44-I45-I46-I47)</f>
        <v>0</v>
      </c>
      <c r="I48" s="668"/>
      <c r="J48" s="668"/>
      <c r="K48" s="669">
        <f t="shared" si="5"/>
        <v>0</v>
      </c>
      <c r="L48" s="636"/>
      <c r="M48" s="639"/>
      <c r="N48" s="646"/>
      <c r="O48" s="646"/>
    </row>
    <row r="49" spans="1:19" s="635" customFormat="1" ht="26.25" customHeight="1">
      <c r="A49" s="667"/>
      <c r="B49" s="665"/>
      <c r="C49" s="664"/>
      <c r="D49" s="665"/>
      <c r="E49" s="665"/>
      <c r="F49" s="665"/>
      <c r="G49" s="665"/>
      <c r="H49" s="665"/>
      <c r="I49" s="668">
        <f>IF(H49&gt;G49,G49,H49)</f>
        <v>0</v>
      </c>
      <c r="J49" s="668"/>
      <c r="K49" s="669">
        <f t="shared" si="5"/>
        <v>0</v>
      </c>
      <c r="L49" s="636"/>
      <c r="M49" s="639"/>
      <c r="N49" s="646"/>
      <c r="O49" s="646"/>
    </row>
    <row r="50" spans="1:19" s="635" customFormat="1" ht="26.25" customHeight="1">
      <c r="A50" s="667"/>
      <c r="B50" s="671"/>
      <c r="D50" s="672"/>
      <c r="E50" s="672"/>
      <c r="F50" s="636"/>
      <c r="G50" s="636"/>
      <c r="H50" s="636"/>
      <c r="I50" s="673">
        <f>SUM(I40:I49)</f>
        <v>440000</v>
      </c>
      <c r="J50" s="673"/>
      <c r="K50" s="674">
        <f>SUM(K40:K49)</f>
        <v>21500</v>
      </c>
      <c r="L50" s="675">
        <f>+K50</f>
        <v>21500</v>
      </c>
      <c r="M50" s="639">
        <f>L50/12</f>
        <v>1791.6666666666667</v>
      </c>
      <c r="N50" s="646"/>
      <c r="O50" s="646"/>
    </row>
    <row r="51" spans="1:19" s="635" customFormat="1" ht="26.25" customHeight="1">
      <c r="A51" s="676"/>
      <c r="B51" s="677"/>
      <c r="C51" s="678"/>
      <c r="D51" s="679"/>
      <c r="E51" s="679"/>
      <c r="F51" s="680"/>
      <c r="G51" s="680"/>
      <c r="H51" s="680"/>
      <c r="I51" s="681" t="b">
        <f>I50=L37</f>
        <v>1</v>
      </c>
      <c r="J51" s="681"/>
      <c r="K51" s="682"/>
      <c r="L51" s="636"/>
      <c r="M51" s="639"/>
      <c r="N51" s="646"/>
      <c r="O51" s="646"/>
    </row>
    <row r="52" spans="1:19" s="635" customFormat="1" ht="26.25" customHeight="1">
      <c r="B52" s="683"/>
      <c r="D52" s="672"/>
      <c r="E52" s="672"/>
      <c r="F52" s="636"/>
      <c r="G52" s="636"/>
      <c r="H52" s="636"/>
      <c r="I52" s="636"/>
      <c r="J52" s="636"/>
      <c r="K52" s="636"/>
      <c r="L52" s="636" t="s">
        <v>268</v>
      </c>
      <c r="M52" s="639"/>
      <c r="N52" s="646"/>
      <c r="O52" s="646"/>
    </row>
    <row r="53" spans="1:19" s="635" customFormat="1" ht="26.25" customHeight="1">
      <c r="B53" s="683"/>
      <c r="D53" s="639"/>
      <c r="E53" s="639"/>
      <c r="F53" s="636"/>
      <c r="G53" s="636"/>
      <c r="H53" s="636"/>
      <c r="I53" s="636" t="s">
        <v>404</v>
      </c>
      <c r="J53" s="684"/>
      <c r="K53" s="685"/>
      <c r="L53" s="684">
        <f>G20</f>
        <v>0</v>
      </c>
      <c r="M53" s="639"/>
      <c r="N53" s="646"/>
      <c r="O53" s="646"/>
    </row>
    <row r="54" spans="1:19" s="686" customFormat="1" ht="26.25" customHeight="1">
      <c r="D54" s="684"/>
      <c r="E54" s="684"/>
      <c r="F54" s="684"/>
      <c r="G54" s="684"/>
      <c r="H54" s="684"/>
      <c r="I54" s="687" t="s">
        <v>405</v>
      </c>
      <c r="J54" s="687"/>
      <c r="K54" s="688"/>
      <c r="L54" s="688">
        <f>L50-L53</f>
        <v>21500</v>
      </c>
      <c r="M54" s="689"/>
      <c r="N54" s="690"/>
      <c r="O54" s="690"/>
    </row>
    <row r="55" spans="1:19" s="686" customFormat="1" ht="26.25" customHeight="1">
      <c r="D55" s="684"/>
      <c r="E55" s="684"/>
      <c r="F55" s="684"/>
      <c r="G55" s="684"/>
      <c r="H55" s="684"/>
      <c r="I55" s="687"/>
      <c r="J55" s="687"/>
      <c r="K55" s="688"/>
      <c r="L55" s="688"/>
      <c r="M55" s="689"/>
      <c r="N55" s="690"/>
      <c r="O55" s="690"/>
    </row>
    <row r="56" spans="1:19" s="640" customFormat="1" ht="26.25" customHeight="1" thickBot="1">
      <c r="I56" s="640" t="s">
        <v>406</v>
      </c>
      <c r="L56" s="691"/>
      <c r="M56" s="692"/>
      <c r="N56" s="692"/>
      <c r="O56" s="646"/>
      <c r="P56" s="635"/>
      <c r="Q56" s="635"/>
      <c r="R56" s="635"/>
      <c r="S56" s="635"/>
    </row>
    <row r="57" spans="1:19" s="640" customFormat="1" ht="26.25" customHeight="1" thickTop="1">
      <c r="M57" s="692"/>
      <c r="N57" s="692"/>
      <c r="O57" s="692"/>
    </row>
    <row r="58" spans="1:19" s="693" customFormat="1" ht="27.5">
      <c r="I58" s="694"/>
      <c r="J58" s="694"/>
      <c r="M58" s="695"/>
      <c r="N58" s="695"/>
      <c r="O58" s="695"/>
    </row>
  </sheetData>
  <mergeCells count="2">
    <mergeCell ref="K6:K7"/>
    <mergeCell ref="M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75EE-9F15-45EF-906A-FBA56F24E749}">
  <dimension ref="A1:M57"/>
  <sheetViews>
    <sheetView zoomScale="80" zoomScaleNormal="80" zoomScaleSheetLayoutView="93" workbookViewId="0">
      <selection activeCell="S11" sqref="S11"/>
    </sheetView>
  </sheetViews>
  <sheetFormatPr defaultRowHeight="20"/>
  <cols>
    <col min="1" max="1" width="13.08203125" style="698" customWidth="1"/>
    <col min="2" max="2" width="7.08203125" style="698" customWidth="1"/>
    <col min="3" max="3" width="10.08203125" style="698" customWidth="1"/>
    <col min="4" max="4" width="1" style="698" customWidth="1"/>
    <col min="5" max="5" width="12.08203125" style="698" customWidth="1"/>
    <col min="6" max="6" width="5.9140625" style="698" customWidth="1"/>
    <col min="7" max="7" width="10.58203125" style="698" customWidth="1"/>
    <col min="8" max="8" width="1" style="698" customWidth="1"/>
    <col min="9" max="9" width="8.58203125" style="698" customWidth="1"/>
    <col min="10" max="10" width="3.08203125" style="698" customWidth="1"/>
    <col min="11" max="11" width="5.9140625" style="698" customWidth="1"/>
    <col min="12" max="12" width="12.9140625" style="698" customWidth="1"/>
    <col min="13" max="13" width="1" style="698" customWidth="1"/>
    <col min="14" max="14" width="8.58203125" style="698" bestFit="1" customWidth="1"/>
    <col min="15" max="207" width="9" style="698"/>
    <col min="208" max="208" width="0.6640625" style="698" customWidth="1"/>
    <col min="209" max="209" width="1" style="698" customWidth="1"/>
    <col min="210" max="210" width="12.08203125" style="698" customWidth="1"/>
    <col min="211" max="211" width="4.4140625" style="698" customWidth="1"/>
    <col min="212" max="212" width="10.58203125" style="698" customWidth="1"/>
    <col min="213" max="214" width="1" style="698" customWidth="1"/>
    <col min="215" max="215" width="12.08203125" style="698" customWidth="1"/>
    <col min="216" max="216" width="4.4140625" style="698" customWidth="1"/>
    <col min="217" max="217" width="10.58203125" style="698" customWidth="1"/>
    <col min="218" max="219" width="1" style="698" customWidth="1"/>
    <col min="220" max="220" width="8.58203125" style="698" customWidth="1"/>
    <col min="221" max="221" width="3.08203125" style="698" customWidth="1"/>
    <col min="222" max="222" width="3.4140625" style="698" customWidth="1"/>
    <col min="223" max="223" width="12" style="698" customWidth="1"/>
    <col min="224" max="224" width="1" style="698" customWidth="1"/>
    <col min="225" max="463" width="9" style="698"/>
    <col min="464" max="464" width="0.6640625" style="698" customWidth="1"/>
    <col min="465" max="465" width="1" style="698" customWidth="1"/>
    <col min="466" max="466" width="12.08203125" style="698" customWidth="1"/>
    <col min="467" max="467" width="4.4140625" style="698" customWidth="1"/>
    <col min="468" max="468" width="10.58203125" style="698" customWidth="1"/>
    <col min="469" max="470" width="1" style="698" customWidth="1"/>
    <col min="471" max="471" width="12.08203125" style="698" customWidth="1"/>
    <col min="472" max="472" width="4.4140625" style="698" customWidth="1"/>
    <col min="473" max="473" width="10.58203125" style="698" customWidth="1"/>
    <col min="474" max="475" width="1" style="698" customWidth="1"/>
    <col min="476" max="476" width="8.58203125" style="698" customWidth="1"/>
    <col min="477" max="477" width="3.08203125" style="698" customWidth="1"/>
    <col min="478" max="478" width="3.4140625" style="698" customWidth="1"/>
    <col min="479" max="479" width="12" style="698" customWidth="1"/>
    <col min="480" max="480" width="1" style="698" customWidth="1"/>
    <col min="481" max="719" width="9" style="698"/>
    <col min="720" max="720" width="0.6640625" style="698" customWidth="1"/>
    <col min="721" max="721" width="1" style="698" customWidth="1"/>
    <col min="722" max="722" width="12.08203125" style="698" customWidth="1"/>
    <col min="723" max="723" width="4.4140625" style="698" customWidth="1"/>
    <col min="724" max="724" width="10.58203125" style="698" customWidth="1"/>
    <col min="725" max="726" width="1" style="698" customWidth="1"/>
    <col min="727" max="727" width="12.08203125" style="698" customWidth="1"/>
    <col min="728" max="728" width="4.4140625" style="698" customWidth="1"/>
    <col min="729" max="729" width="10.58203125" style="698" customWidth="1"/>
    <col min="730" max="731" width="1" style="698" customWidth="1"/>
    <col min="732" max="732" width="8.58203125" style="698" customWidth="1"/>
    <col min="733" max="733" width="3.08203125" style="698" customWidth="1"/>
    <col min="734" max="734" width="3.4140625" style="698" customWidth="1"/>
    <col min="735" max="735" width="12" style="698" customWidth="1"/>
    <col min="736" max="736" width="1" style="698" customWidth="1"/>
    <col min="737" max="975" width="9" style="698"/>
    <col min="976" max="976" width="0.6640625" style="698" customWidth="1"/>
    <col min="977" max="977" width="1" style="698" customWidth="1"/>
    <col min="978" max="978" width="12.08203125" style="698" customWidth="1"/>
    <col min="979" max="979" width="4.4140625" style="698" customWidth="1"/>
    <col min="980" max="980" width="10.58203125" style="698" customWidth="1"/>
    <col min="981" max="982" width="1" style="698" customWidth="1"/>
    <col min="983" max="983" width="12.08203125" style="698" customWidth="1"/>
    <col min="984" max="984" width="4.4140625" style="698" customWidth="1"/>
    <col min="985" max="985" width="10.58203125" style="698" customWidth="1"/>
    <col min="986" max="987" width="1" style="698" customWidth="1"/>
    <col min="988" max="988" width="8.58203125" style="698" customWidth="1"/>
    <col min="989" max="989" width="3.08203125" style="698" customWidth="1"/>
    <col min="990" max="990" width="3.4140625" style="698" customWidth="1"/>
    <col min="991" max="991" width="12" style="698" customWidth="1"/>
    <col min="992" max="992" width="1" style="698" customWidth="1"/>
    <col min="993" max="1231" width="9" style="698"/>
    <col min="1232" max="1232" width="0.6640625" style="698" customWidth="1"/>
    <col min="1233" max="1233" width="1" style="698" customWidth="1"/>
    <col min="1234" max="1234" width="12.08203125" style="698" customWidth="1"/>
    <col min="1235" max="1235" width="4.4140625" style="698" customWidth="1"/>
    <col min="1236" max="1236" width="10.58203125" style="698" customWidth="1"/>
    <col min="1237" max="1238" width="1" style="698" customWidth="1"/>
    <col min="1239" max="1239" width="12.08203125" style="698" customWidth="1"/>
    <col min="1240" max="1240" width="4.4140625" style="698" customWidth="1"/>
    <col min="1241" max="1241" width="10.58203125" style="698" customWidth="1"/>
    <col min="1242" max="1243" width="1" style="698" customWidth="1"/>
    <col min="1244" max="1244" width="8.58203125" style="698" customWidth="1"/>
    <col min="1245" max="1245" width="3.08203125" style="698" customWidth="1"/>
    <col min="1246" max="1246" width="3.4140625" style="698" customWidth="1"/>
    <col min="1247" max="1247" width="12" style="698" customWidth="1"/>
    <col min="1248" max="1248" width="1" style="698" customWidth="1"/>
    <col min="1249" max="1487" width="9" style="698"/>
    <col min="1488" max="1488" width="0.6640625" style="698" customWidth="1"/>
    <col min="1489" max="1489" width="1" style="698" customWidth="1"/>
    <col min="1490" max="1490" width="12.08203125" style="698" customWidth="1"/>
    <col min="1491" max="1491" width="4.4140625" style="698" customWidth="1"/>
    <col min="1492" max="1492" width="10.58203125" style="698" customWidth="1"/>
    <col min="1493" max="1494" width="1" style="698" customWidth="1"/>
    <col min="1495" max="1495" width="12.08203125" style="698" customWidth="1"/>
    <col min="1496" max="1496" width="4.4140625" style="698" customWidth="1"/>
    <col min="1497" max="1497" width="10.58203125" style="698" customWidth="1"/>
    <col min="1498" max="1499" width="1" style="698" customWidth="1"/>
    <col min="1500" max="1500" width="8.58203125" style="698" customWidth="1"/>
    <col min="1501" max="1501" width="3.08203125" style="698" customWidth="1"/>
    <col min="1502" max="1502" width="3.4140625" style="698" customWidth="1"/>
    <col min="1503" max="1503" width="12" style="698" customWidth="1"/>
    <col min="1504" max="1504" width="1" style="698" customWidth="1"/>
    <col min="1505" max="1743" width="9" style="698"/>
    <col min="1744" max="1744" width="0.6640625" style="698" customWidth="1"/>
    <col min="1745" max="1745" width="1" style="698" customWidth="1"/>
    <col min="1746" max="1746" width="12.08203125" style="698" customWidth="1"/>
    <col min="1747" max="1747" width="4.4140625" style="698" customWidth="1"/>
    <col min="1748" max="1748" width="10.58203125" style="698" customWidth="1"/>
    <col min="1749" max="1750" width="1" style="698" customWidth="1"/>
    <col min="1751" max="1751" width="12.08203125" style="698" customWidth="1"/>
    <col min="1752" max="1752" width="4.4140625" style="698" customWidth="1"/>
    <col min="1753" max="1753" width="10.58203125" style="698" customWidth="1"/>
    <col min="1754" max="1755" width="1" style="698" customWidth="1"/>
    <col min="1756" max="1756" width="8.58203125" style="698" customWidth="1"/>
    <col min="1757" max="1757" width="3.08203125" style="698" customWidth="1"/>
    <col min="1758" max="1758" width="3.4140625" style="698" customWidth="1"/>
    <col min="1759" max="1759" width="12" style="698" customWidth="1"/>
    <col min="1760" max="1760" width="1" style="698" customWidth="1"/>
    <col min="1761" max="1999" width="9" style="698"/>
    <col min="2000" max="2000" width="0.6640625" style="698" customWidth="1"/>
    <col min="2001" max="2001" width="1" style="698" customWidth="1"/>
    <col min="2002" max="2002" width="12.08203125" style="698" customWidth="1"/>
    <col min="2003" max="2003" width="4.4140625" style="698" customWidth="1"/>
    <col min="2004" max="2004" width="10.58203125" style="698" customWidth="1"/>
    <col min="2005" max="2006" width="1" style="698" customWidth="1"/>
    <col min="2007" max="2007" width="12.08203125" style="698" customWidth="1"/>
    <col min="2008" max="2008" width="4.4140625" style="698" customWidth="1"/>
    <col min="2009" max="2009" width="10.58203125" style="698" customWidth="1"/>
    <col min="2010" max="2011" width="1" style="698" customWidth="1"/>
    <col min="2012" max="2012" width="8.58203125" style="698" customWidth="1"/>
    <col min="2013" max="2013" width="3.08203125" style="698" customWidth="1"/>
    <col min="2014" max="2014" width="3.4140625" style="698" customWidth="1"/>
    <col min="2015" max="2015" width="12" style="698" customWidth="1"/>
    <col min="2016" max="2016" width="1" style="698" customWidth="1"/>
    <col min="2017" max="2255" width="9" style="698"/>
    <col min="2256" max="2256" width="0.6640625" style="698" customWidth="1"/>
    <col min="2257" max="2257" width="1" style="698" customWidth="1"/>
    <col min="2258" max="2258" width="12.08203125" style="698" customWidth="1"/>
    <col min="2259" max="2259" width="4.4140625" style="698" customWidth="1"/>
    <col min="2260" max="2260" width="10.58203125" style="698" customWidth="1"/>
    <col min="2261" max="2262" width="1" style="698" customWidth="1"/>
    <col min="2263" max="2263" width="12.08203125" style="698" customWidth="1"/>
    <col min="2264" max="2264" width="4.4140625" style="698" customWidth="1"/>
    <col min="2265" max="2265" width="10.58203125" style="698" customWidth="1"/>
    <col min="2266" max="2267" width="1" style="698" customWidth="1"/>
    <col min="2268" max="2268" width="8.58203125" style="698" customWidth="1"/>
    <col min="2269" max="2269" width="3.08203125" style="698" customWidth="1"/>
    <col min="2270" max="2270" width="3.4140625" style="698" customWidth="1"/>
    <col min="2271" max="2271" width="12" style="698" customWidth="1"/>
    <col min="2272" max="2272" width="1" style="698" customWidth="1"/>
    <col min="2273" max="2511" width="9" style="698"/>
    <col min="2512" max="2512" width="0.6640625" style="698" customWidth="1"/>
    <col min="2513" max="2513" width="1" style="698" customWidth="1"/>
    <col min="2514" max="2514" width="12.08203125" style="698" customWidth="1"/>
    <col min="2515" max="2515" width="4.4140625" style="698" customWidth="1"/>
    <col min="2516" max="2516" width="10.58203125" style="698" customWidth="1"/>
    <col min="2517" max="2518" width="1" style="698" customWidth="1"/>
    <col min="2519" max="2519" width="12.08203125" style="698" customWidth="1"/>
    <col min="2520" max="2520" width="4.4140625" style="698" customWidth="1"/>
    <col min="2521" max="2521" width="10.58203125" style="698" customWidth="1"/>
    <col min="2522" max="2523" width="1" style="698" customWidth="1"/>
    <col min="2524" max="2524" width="8.58203125" style="698" customWidth="1"/>
    <col min="2525" max="2525" width="3.08203125" style="698" customWidth="1"/>
    <col min="2526" max="2526" width="3.4140625" style="698" customWidth="1"/>
    <col min="2527" max="2527" width="12" style="698" customWidth="1"/>
    <col min="2528" max="2528" width="1" style="698" customWidth="1"/>
    <col min="2529" max="2767" width="9" style="698"/>
    <col min="2768" max="2768" width="0.6640625" style="698" customWidth="1"/>
    <col min="2769" max="2769" width="1" style="698" customWidth="1"/>
    <col min="2770" max="2770" width="12.08203125" style="698" customWidth="1"/>
    <col min="2771" max="2771" width="4.4140625" style="698" customWidth="1"/>
    <col min="2772" max="2772" width="10.58203125" style="698" customWidth="1"/>
    <col min="2773" max="2774" width="1" style="698" customWidth="1"/>
    <col min="2775" max="2775" width="12.08203125" style="698" customWidth="1"/>
    <col min="2776" max="2776" width="4.4140625" style="698" customWidth="1"/>
    <col min="2777" max="2777" width="10.58203125" style="698" customWidth="1"/>
    <col min="2778" max="2779" width="1" style="698" customWidth="1"/>
    <col min="2780" max="2780" width="8.58203125" style="698" customWidth="1"/>
    <col min="2781" max="2781" width="3.08203125" style="698" customWidth="1"/>
    <col min="2782" max="2782" width="3.4140625" style="698" customWidth="1"/>
    <col min="2783" max="2783" width="12" style="698" customWidth="1"/>
    <col min="2784" max="2784" width="1" style="698" customWidth="1"/>
    <col min="2785" max="3023" width="9" style="698"/>
    <col min="3024" max="3024" width="0.6640625" style="698" customWidth="1"/>
    <col min="3025" max="3025" width="1" style="698" customWidth="1"/>
    <col min="3026" max="3026" width="12.08203125" style="698" customWidth="1"/>
    <col min="3027" max="3027" width="4.4140625" style="698" customWidth="1"/>
    <col min="3028" max="3028" width="10.58203125" style="698" customWidth="1"/>
    <col min="3029" max="3030" width="1" style="698" customWidth="1"/>
    <col min="3031" max="3031" width="12.08203125" style="698" customWidth="1"/>
    <col min="3032" max="3032" width="4.4140625" style="698" customWidth="1"/>
    <col min="3033" max="3033" width="10.58203125" style="698" customWidth="1"/>
    <col min="3034" max="3035" width="1" style="698" customWidth="1"/>
    <col min="3036" max="3036" width="8.58203125" style="698" customWidth="1"/>
    <col min="3037" max="3037" width="3.08203125" style="698" customWidth="1"/>
    <col min="3038" max="3038" width="3.4140625" style="698" customWidth="1"/>
    <col min="3039" max="3039" width="12" style="698" customWidth="1"/>
    <col min="3040" max="3040" width="1" style="698" customWidth="1"/>
    <col min="3041" max="3279" width="9" style="698"/>
    <col min="3280" max="3280" width="0.6640625" style="698" customWidth="1"/>
    <col min="3281" max="3281" width="1" style="698" customWidth="1"/>
    <col min="3282" max="3282" width="12.08203125" style="698" customWidth="1"/>
    <col min="3283" max="3283" width="4.4140625" style="698" customWidth="1"/>
    <col min="3284" max="3284" width="10.58203125" style="698" customWidth="1"/>
    <col min="3285" max="3286" width="1" style="698" customWidth="1"/>
    <col min="3287" max="3287" width="12.08203125" style="698" customWidth="1"/>
    <col min="3288" max="3288" width="4.4140625" style="698" customWidth="1"/>
    <col min="3289" max="3289" width="10.58203125" style="698" customWidth="1"/>
    <col min="3290" max="3291" width="1" style="698" customWidth="1"/>
    <col min="3292" max="3292" width="8.58203125" style="698" customWidth="1"/>
    <col min="3293" max="3293" width="3.08203125" style="698" customWidth="1"/>
    <col min="3294" max="3294" width="3.4140625" style="698" customWidth="1"/>
    <col min="3295" max="3295" width="12" style="698" customWidth="1"/>
    <col min="3296" max="3296" width="1" style="698" customWidth="1"/>
    <col min="3297" max="3535" width="9" style="698"/>
    <col min="3536" max="3536" width="0.6640625" style="698" customWidth="1"/>
    <col min="3537" max="3537" width="1" style="698" customWidth="1"/>
    <col min="3538" max="3538" width="12.08203125" style="698" customWidth="1"/>
    <col min="3539" max="3539" width="4.4140625" style="698" customWidth="1"/>
    <col min="3540" max="3540" width="10.58203125" style="698" customWidth="1"/>
    <col min="3541" max="3542" width="1" style="698" customWidth="1"/>
    <col min="3543" max="3543" width="12.08203125" style="698" customWidth="1"/>
    <col min="3544" max="3544" width="4.4140625" style="698" customWidth="1"/>
    <col min="3545" max="3545" width="10.58203125" style="698" customWidth="1"/>
    <col min="3546" max="3547" width="1" style="698" customWidth="1"/>
    <col min="3548" max="3548" width="8.58203125" style="698" customWidth="1"/>
    <col min="3549" max="3549" width="3.08203125" style="698" customWidth="1"/>
    <col min="3550" max="3550" width="3.4140625" style="698" customWidth="1"/>
    <col min="3551" max="3551" width="12" style="698" customWidth="1"/>
    <col min="3552" max="3552" width="1" style="698" customWidth="1"/>
    <col min="3553" max="3791" width="9" style="698"/>
    <col min="3792" max="3792" width="0.6640625" style="698" customWidth="1"/>
    <col min="3793" max="3793" width="1" style="698" customWidth="1"/>
    <col min="3794" max="3794" width="12.08203125" style="698" customWidth="1"/>
    <col min="3795" max="3795" width="4.4140625" style="698" customWidth="1"/>
    <col min="3796" max="3796" width="10.58203125" style="698" customWidth="1"/>
    <col min="3797" max="3798" width="1" style="698" customWidth="1"/>
    <col min="3799" max="3799" width="12.08203125" style="698" customWidth="1"/>
    <col min="3800" max="3800" width="4.4140625" style="698" customWidth="1"/>
    <col min="3801" max="3801" width="10.58203125" style="698" customWidth="1"/>
    <col min="3802" max="3803" width="1" style="698" customWidth="1"/>
    <col min="3804" max="3804" width="8.58203125" style="698" customWidth="1"/>
    <col min="3805" max="3805" width="3.08203125" style="698" customWidth="1"/>
    <col min="3806" max="3806" width="3.4140625" style="698" customWidth="1"/>
    <col min="3807" max="3807" width="12" style="698" customWidth="1"/>
    <col min="3808" max="3808" width="1" style="698" customWidth="1"/>
    <col min="3809" max="4047" width="9" style="698"/>
    <col min="4048" max="4048" width="0.6640625" style="698" customWidth="1"/>
    <col min="4049" max="4049" width="1" style="698" customWidth="1"/>
    <col min="4050" max="4050" width="12.08203125" style="698" customWidth="1"/>
    <col min="4051" max="4051" width="4.4140625" style="698" customWidth="1"/>
    <col min="4052" max="4052" width="10.58203125" style="698" customWidth="1"/>
    <col min="4053" max="4054" width="1" style="698" customWidth="1"/>
    <col min="4055" max="4055" width="12.08203125" style="698" customWidth="1"/>
    <col min="4056" max="4056" width="4.4140625" style="698" customWidth="1"/>
    <col min="4057" max="4057" width="10.58203125" style="698" customWidth="1"/>
    <col min="4058" max="4059" width="1" style="698" customWidth="1"/>
    <col min="4060" max="4060" width="8.58203125" style="698" customWidth="1"/>
    <col min="4061" max="4061" width="3.08203125" style="698" customWidth="1"/>
    <col min="4062" max="4062" width="3.4140625" style="698" customWidth="1"/>
    <col min="4063" max="4063" width="12" style="698" customWidth="1"/>
    <col min="4064" max="4064" width="1" style="698" customWidth="1"/>
    <col min="4065" max="4303" width="9" style="698"/>
    <col min="4304" max="4304" width="0.6640625" style="698" customWidth="1"/>
    <col min="4305" max="4305" width="1" style="698" customWidth="1"/>
    <col min="4306" max="4306" width="12.08203125" style="698" customWidth="1"/>
    <col min="4307" max="4307" width="4.4140625" style="698" customWidth="1"/>
    <col min="4308" max="4308" width="10.58203125" style="698" customWidth="1"/>
    <col min="4309" max="4310" width="1" style="698" customWidth="1"/>
    <col min="4311" max="4311" width="12.08203125" style="698" customWidth="1"/>
    <col min="4312" max="4312" width="4.4140625" style="698" customWidth="1"/>
    <col min="4313" max="4313" width="10.58203125" style="698" customWidth="1"/>
    <col min="4314" max="4315" width="1" style="698" customWidth="1"/>
    <col min="4316" max="4316" width="8.58203125" style="698" customWidth="1"/>
    <col min="4317" max="4317" width="3.08203125" style="698" customWidth="1"/>
    <col min="4318" max="4318" width="3.4140625" style="698" customWidth="1"/>
    <col min="4319" max="4319" width="12" style="698" customWidth="1"/>
    <col min="4320" max="4320" width="1" style="698" customWidth="1"/>
    <col min="4321" max="4559" width="9" style="698"/>
    <col min="4560" max="4560" width="0.6640625" style="698" customWidth="1"/>
    <col min="4561" max="4561" width="1" style="698" customWidth="1"/>
    <col min="4562" max="4562" width="12.08203125" style="698" customWidth="1"/>
    <col min="4563" max="4563" width="4.4140625" style="698" customWidth="1"/>
    <col min="4564" max="4564" width="10.58203125" style="698" customWidth="1"/>
    <col min="4565" max="4566" width="1" style="698" customWidth="1"/>
    <col min="4567" max="4567" width="12.08203125" style="698" customWidth="1"/>
    <col min="4568" max="4568" width="4.4140625" style="698" customWidth="1"/>
    <col min="4569" max="4569" width="10.58203125" style="698" customWidth="1"/>
    <col min="4570" max="4571" width="1" style="698" customWidth="1"/>
    <col min="4572" max="4572" width="8.58203125" style="698" customWidth="1"/>
    <col min="4573" max="4573" width="3.08203125" style="698" customWidth="1"/>
    <col min="4574" max="4574" width="3.4140625" style="698" customWidth="1"/>
    <col min="4575" max="4575" width="12" style="698" customWidth="1"/>
    <col min="4576" max="4576" width="1" style="698" customWidth="1"/>
    <col min="4577" max="4815" width="9" style="698"/>
    <col min="4816" max="4816" width="0.6640625" style="698" customWidth="1"/>
    <col min="4817" max="4817" width="1" style="698" customWidth="1"/>
    <col min="4818" max="4818" width="12.08203125" style="698" customWidth="1"/>
    <col min="4819" max="4819" width="4.4140625" style="698" customWidth="1"/>
    <col min="4820" max="4820" width="10.58203125" style="698" customWidth="1"/>
    <col min="4821" max="4822" width="1" style="698" customWidth="1"/>
    <col min="4823" max="4823" width="12.08203125" style="698" customWidth="1"/>
    <col min="4824" max="4824" width="4.4140625" style="698" customWidth="1"/>
    <col min="4825" max="4825" width="10.58203125" style="698" customWidth="1"/>
    <col min="4826" max="4827" width="1" style="698" customWidth="1"/>
    <col min="4828" max="4828" width="8.58203125" style="698" customWidth="1"/>
    <col min="4829" max="4829" width="3.08203125" style="698" customWidth="1"/>
    <col min="4830" max="4830" width="3.4140625" style="698" customWidth="1"/>
    <col min="4831" max="4831" width="12" style="698" customWidth="1"/>
    <col min="4832" max="4832" width="1" style="698" customWidth="1"/>
    <col min="4833" max="5071" width="9" style="698"/>
    <col min="5072" max="5072" width="0.6640625" style="698" customWidth="1"/>
    <col min="5073" max="5073" width="1" style="698" customWidth="1"/>
    <col min="5074" max="5074" width="12.08203125" style="698" customWidth="1"/>
    <col min="5075" max="5075" width="4.4140625" style="698" customWidth="1"/>
    <col min="5076" max="5076" width="10.58203125" style="698" customWidth="1"/>
    <col min="5077" max="5078" width="1" style="698" customWidth="1"/>
    <col min="5079" max="5079" width="12.08203125" style="698" customWidth="1"/>
    <col min="5080" max="5080" width="4.4140625" style="698" customWidth="1"/>
    <col min="5081" max="5081" width="10.58203125" style="698" customWidth="1"/>
    <col min="5082" max="5083" width="1" style="698" customWidth="1"/>
    <col min="5084" max="5084" width="8.58203125" style="698" customWidth="1"/>
    <col min="5085" max="5085" width="3.08203125" style="698" customWidth="1"/>
    <col min="5086" max="5086" width="3.4140625" style="698" customWidth="1"/>
    <col min="5087" max="5087" width="12" style="698" customWidth="1"/>
    <col min="5088" max="5088" width="1" style="698" customWidth="1"/>
    <col min="5089" max="5327" width="9" style="698"/>
    <col min="5328" max="5328" width="0.6640625" style="698" customWidth="1"/>
    <col min="5329" max="5329" width="1" style="698" customWidth="1"/>
    <col min="5330" max="5330" width="12.08203125" style="698" customWidth="1"/>
    <col min="5331" max="5331" width="4.4140625" style="698" customWidth="1"/>
    <col min="5332" max="5332" width="10.58203125" style="698" customWidth="1"/>
    <col min="5333" max="5334" width="1" style="698" customWidth="1"/>
    <col min="5335" max="5335" width="12.08203125" style="698" customWidth="1"/>
    <col min="5336" max="5336" width="4.4140625" style="698" customWidth="1"/>
    <col min="5337" max="5337" width="10.58203125" style="698" customWidth="1"/>
    <col min="5338" max="5339" width="1" style="698" customWidth="1"/>
    <col min="5340" max="5340" width="8.58203125" style="698" customWidth="1"/>
    <col min="5341" max="5341" width="3.08203125" style="698" customWidth="1"/>
    <col min="5342" max="5342" width="3.4140625" style="698" customWidth="1"/>
    <col min="5343" max="5343" width="12" style="698" customWidth="1"/>
    <col min="5344" max="5344" width="1" style="698" customWidth="1"/>
    <col min="5345" max="5583" width="9" style="698"/>
    <col min="5584" max="5584" width="0.6640625" style="698" customWidth="1"/>
    <col min="5585" max="5585" width="1" style="698" customWidth="1"/>
    <col min="5586" max="5586" width="12.08203125" style="698" customWidth="1"/>
    <col min="5587" max="5587" width="4.4140625" style="698" customWidth="1"/>
    <col min="5588" max="5588" width="10.58203125" style="698" customWidth="1"/>
    <col min="5589" max="5590" width="1" style="698" customWidth="1"/>
    <col min="5591" max="5591" width="12.08203125" style="698" customWidth="1"/>
    <col min="5592" max="5592" width="4.4140625" style="698" customWidth="1"/>
    <col min="5593" max="5593" width="10.58203125" style="698" customWidth="1"/>
    <col min="5594" max="5595" width="1" style="698" customWidth="1"/>
    <col min="5596" max="5596" width="8.58203125" style="698" customWidth="1"/>
    <col min="5597" max="5597" width="3.08203125" style="698" customWidth="1"/>
    <col min="5598" max="5598" width="3.4140625" style="698" customWidth="1"/>
    <col min="5599" max="5599" width="12" style="698" customWidth="1"/>
    <col min="5600" max="5600" width="1" style="698" customWidth="1"/>
    <col min="5601" max="5839" width="9" style="698"/>
    <col min="5840" max="5840" width="0.6640625" style="698" customWidth="1"/>
    <col min="5841" max="5841" width="1" style="698" customWidth="1"/>
    <col min="5842" max="5842" width="12.08203125" style="698" customWidth="1"/>
    <col min="5843" max="5843" width="4.4140625" style="698" customWidth="1"/>
    <col min="5844" max="5844" width="10.58203125" style="698" customWidth="1"/>
    <col min="5845" max="5846" width="1" style="698" customWidth="1"/>
    <col min="5847" max="5847" width="12.08203125" style="698" customWidth="1"/>
    <col min="5848" max="5848" width="4.4140625" style="698" customWidth="1"/>
    <col min="5849" max="5849" width="10.58203125" style="698" customWidth="1"/>
    <col min="5850" max="5851" width="1" style="698" customWidth="1"/>
    <col min="5852" max="5852" width="8.58203125" style="698" customWidth="1"/>
    <col min="5853" max="5853" width="3.08203125" style="698" customWidth="1"/>
    <col min="5854" max="5854" width="3.4140625" style="698" customWidth="1"/>
    <col min="5855" max="5855" width="12" style="698" customWidth="1"/>
    <col min="5856" max="5856" width="1" style="698" customWidth="1"/>
    <col min="5857" max="6095" width="9" style="698"/>
    <col min="6096" max="6096" width="0.6640625" style="698" customWidth="1"/>
    <col min="6097" max="6097" width="1" style="698" customWidth="1"/>
    <col min="6098" max="6098" width="12.08203125" style="698" customWidth="1"/>
    <col min="6099" max="6099" width="4.4140625" style="698" customWidth="1"/>
    <col min="6100" max="6100" width="10.58203125" style="698" customWidth="1"/>
    <col min="6101" max="6102" width="1" style="698" customWidth="1"/>
    <col min="6103" max="6103" width="12.08203125" style="698" customWidth="1"/>
    <col min="6104" max="6104" width="4.4140625" style="698" customWidth="1"/>
    <col min="6105" max="6105" width="10.58203125" style="698" customWidth="1"/>
    <col min="6106" max="6107" width="1" style="698" customWidth="1"/>
    <col min="6108" max="6108" width="8.58203125" style="698" customWidth="1"/>
    <col min="6109" max="6109" width="3.08203125" style="698" customWidth="1"/>
    <col min="6110" max="6110" width="3.4140625" style="698" customWidth="1"/>
    <col min="6111" max="6111" width="12" style="698" customWidth="1"/>
    <col min="6112" max="6112" width="1" style="698" customWidth="1"/>
    <col min="6113" max="6351" width="9" style="698"/>
    <col min="6352" max="6352" width="0.6640625" style="698" customWidth="1"/>
    <col min="6353" max="6353" width="1" style="698" customWidth="1"/>
    <col min="6354" max="6354" width="12.08203125" style="698" customWidth="1"/>
    <col min="6355" max="6355" width="4.4140625" style="698" customWidth="1"/>
    <col min="6356" max="6356" width="10.58203125" style="698" customWidth="1"/>
    <col min="6357" max="6358" width="1" style="698" customWidth="1"/>
    <col min="6359" max="6359" width="12.08203125" style="698" customWidth="1"/>
    <col min="6360" max="6360" width="4.4140625" style="698" customWidth="1"/>
    <col min="6361" max="6361" width="10.58203125" style="698" customWidth="1"/>
    <col min="6362" max="6363" width="1" style="698" customWidth="1"/>
    <col min="6364" max="6364" width="8.58203125" style="698" customWidth="1"/>
    <col min="6365" max="6365" width="3.08203125" style="698" customWidth="1"/>
    <col min="6366" max="6366" width="3.4140625" style="698" customWidth="1"/>
    <col min="6367" max="6367" width="12" style="698" customWidth="1"/>
    <col min="6368" max="6368" width="1" style="698" customWidth="1"/>
    <col min="6369" max="6607" width="9" style="698"/>
    <col min="6608" max="6608" width="0.6640625" style="698" customWidth="1"/>
    <col min="6609" max="6609" width="1" style="698" customWidth="1"/>
    <col min="6610" max="6610" width="12.08203125" style="698" customWidth="1"/>
    <col min="6611" max="6611" width="4.4140625" style="698" customWidth="1"/>
    <col min="6612" max="6612" width="10.58203125" style="698" customWidth="1"/>
    <col min="6613" max="6614" width="1" style="698" customWidth="1"/>
    <col min="6615" max="6615" width="12.08203125" style="698" customWidth="1"/>
    <col min="6616" max="6616" width="4.4140625" style="698" customWidth="1"/>
    <col min="6617" max="6617" width="10.58203125" style="698" customWidth="1"/>
    <col min="6618" max="6619" width="1" style="698" customWidth="1"/>
    <col min="6620" max="6620" width="8.58203125" style="698" customWidth="1"/>
    <col min="6621" max="6621" width="3.08203125" style="698" customWidth="1"/>
    <col min="6622" max="6622" width="3.4140625" style="698" customWidth="1"/>
    <col min="6623" max="6623" width="12" style="698" customWidth="1"/>
    <col min="6624" max="6624" width="1" style="698" customWidth="1"/>
    <col min="6625" max="6863" width="9" style="698"/>
    <col min="6864" max="6864" width="0.6640625" style="698" customWidth="1"/>
    <col min="6865" max="6865" width="1" style="698" customWidth="1"/>
    <col min="6866" max="6866" width="12.08203125" style="698" customWidth="1"/>
    <col min="6867" max="6867" width="4.4140625" style="698" customWidth="1"/>
    <col min="6868" max="6868" width="10.58203125" style="698" customWidth="1"/>
    <col min="6869" max="6870" width="1" style="698" customWidth="1"/>
    <col min="6871" max="6871" width="12.08203125" style="698" customWidth="1"/>
    <col min="6872" max="6872" width="4.4140625" style="698" customWidth="1"/>
    <col min="6873" max="6873" width="10.58203125" style="698" customWidth="1"/>
    <col min="6874" max="6875" width="1" style="698" customWidth="1"/>
    <col min="6876" max="6876" width="8.58203125" style="698" customWidth="1"/>
    <col min="6877" max="6877" width="3.08203125" style="698" customWidth="1"/>
    <col min="6878" max="6878" width="3.4140625" style="698" customWidth="1"/>
    <col min="6879" max="6879" width="12" style="698" customWidth="1"/>
    <col min="6880" max="6880" width="1" style="698" customWidth="1"/>
    <col min="6881" max="7119" width="9" style="698"/>
    <col min="7120" max="7120" width="0.6640625" style="698" customWidth="1"/>
    <col min="7121" max="7121" width="1" style="698" customWidth="1"/>
    <col min="7122" max="7122" width="12.08203125" style="698" customWidth="1"/>
    <col min="7123" max="7123" width="4.4140625" style="698" customWidth="1"/>
    <col min="7124" max="7124" width="10.58203125" style="698" customWidth="1"/>
    <col min="7125" max="7126" width="1" style="698" customWidth="1"/>
    <col min="7127" max="7127" width="12.08203125" style="698" customWidth="1"/>
    <col min="7128" max="7128" width="4.4140625" style="698" customWidth="1"/>
    <col min="7129" max="7129" width="10.58203125" style="698" customWidth="1"/>
    <col min="7130" max="7131" width="1" style="698" customWidth="1"/>
    <col min="7132" max="7132" width="8.58203125" style="698" customWidth="1"/>
    <col min="7133" max="7133" width="3.08203125" style="698" customWidth="1"/>
    <col min="7134" max="7134" width="3.4140625" style="698" customWidth="1"/>
    <col min="7135" max="7135" width="12" style="698" customWidth="1"/>
    <col min="7136" max="7136" width="1" style="698" customWidth="1"/>
    <col min="7137" max="7375" width="9" style="698"/>
    <col min="7376" max="7376" width="0.6640625" style="698" customWidth="1"/>
    <col min="7377" max="7377" width="1" style="698" customWidth="1"/>
    <col min="7378" max="7378" width="12.08203125" style="698" customWidth="1"/>
    <col min="7379" max="7379" width="4.4140625" style="698" customWidth="1"/>
    <col min="7380" max="7380" width="10.58203125" style="698" customWidth="1"/>
    <col min="7381" max="7382" width="1" style="698" customWidth="1"/>
    <col min="7383" max="7383" width="12.08203125" style="698" customWidth="1"/>
    <col min="7384" max="7384" width="4.4140625" style="698" customWidth="1"/>
    <col min="7385" max="7385" width="10.58203125" style="698" customWidth="1"/>
    <col min="7386" max="7387" width="1" style="698" customWidth="1"/>
    <col min="7388" max="7388" width="8.58203125" style="698" customWidth="1"/>
    <col min="7389" max="7389" width="3.08203125" style="698" customWidth="1"/>
    <col min="7390" max="7390" width="3.4140625" style="698" customWidth="1"/>
    <col min="7391" max="7391" width="12" style="698" customWidth="1"/>
    <col min="7392" max="7392" width="1" style="698" customWidth="1"/>
    <col min="7393" max="7631" width="9" style="698"/>
    <col min="7632" max="7632" width="0.6640625" style="698" customWidth="1"/>
    <col min="7633" max="7633" width="1" style="698" customWidth="1"/>
    <col min="7634" max="7634" width="12.08203125" style="698" customWidth="1"/>
    <col min="7635" max="7635" width="4.4140625" style="698" customWidth="1"/>
    <col min="7636" max="7636" width="10.58203125" style="698" customWidth="1"/>
    <col min="7637" max="7638" width="1" style="698" customWidth="1"/>
    <col min="7639" max="7639" width="12.08203125" style="698" customWidth="1"/>
    <col min="7640" max="7640" width="4.4140625" style="698" customWidth="1"/>
    <col min="7641" max="7641" width="10.58203125" style="698" customWidth="1"/>
    <col min="7642" max="7643" width="1" style="698" customWidth="1"/>
    <col min="7644" max="7644" width="8.58203125" style="698" customWidth="1"/>
    <col min="7645" max="7645" width="3.08203125" style="698" customWidth="1"/>
    <col min="7646" max="7646" width="3.4140625" style="698" customWidth="1"/>
    <col min="7647" max="7647" width="12" style="698" customWidth="1"/>
    <col min="7648" max="7648" width="1" style="698" customWidth="1"/>
    <col min="7649" max="7887" width="9" style="698"/>
    <col min="7888" max="7888" width="0.6640625" style="698" customWidth="1"/>
    <col min="7889" max="7889" width="1" style="698" customWidth="1"/>
    <col min="7890" max="7890" width="12.08203125" style="698" customWidth="1"/>
    <col min="7891" max="7891" width="4.4140625" style="698" customWidth="1"/>
    <col min="7892" max="7892" width="10.58203125" style="698" customWidth="1"/>
    <col min="7893" max="7894" width="1" style="698" customWidth="1"/>
    <col min="7895" max="7895" width="12.08203125" style="698" customWidth="1"/>
    <col min="7896" max="7896" width="4.4140625" style="698" customWidth="1"/>
    <col min="7897" max="7897" width="10.58203125" style="698" customWidth="1"/>
    <col min="7898" max="7899" width="1" style="698" customWidth="1"/>
    <col min="7900" max="7900" width="8.58203125" style="698" customWidth="1"/>
    <col min="7901" max="7901" width="3.08203125" style="698" customWidth="1"/>
    <col min="7902" max="7902" width="3.4140625" style="698" customWidth="1"/>
    <col min="7903" max="7903" width="12" style="698" customWidth="1"/>
    <col min="7904" max="7904" width="1" style="698" customWidth="1"/>
    <col min="7905" max="8143" width="9" style="698"/>
    <col min="8144" max="8144" width="0.6640625" style="698" customWidth="1"/>
    <col min="8145" max="8145" width="1" style="698" customWidth="1"/>
    <col min="8146" max="8146" width="12.08203125" style="698" customWidth="1"/>
    <col min="8147" max="8147" width="4.4140625" style="698" customWidth="1"/>
    <col min="8148" max="8148" width="10.58203125" style="698" customWidth="1"/>
    <col min="8149" max="8150" width="1" style="698" customWidth="1"/>
    <col min="8151" max="8151" width="12.08203125" style="698" customWidth="1"/>
    <col min="8152" max="8152" width="4.4140625" style="698" customWidth="1"/>
    <col min="8153" max="8153" width="10.58203125" style="698" customWidth="1"/>
    <col min="8154" max="8155" width="1" style="698" customWidth="1"/>
    <col min="8156" max="8156" width="8.58203125" style="698" customWidth="1"/>
    <col min="8157" max="8157" width="3.08203125" style="698" customWidth="1"/>
    <col min="8158" max="8158" width="3.4140625" style="698" customWidth="1"/>
    <col min="8159" max="8159" width="12" style="698" customWidth="1"/>
    <col min="8160" max="8160" width="1" style="698" customWidth="1"/>
    <col min="8161" max="8399" width="9" style="698"/>
    <col min="8400" max="8400" width="0.6640625" style="698" customWidth="1"/>
    <col min="8401" max="8401" width="1" style="698" customWidth="1"/>
    <col min="8402" max="8402" width="12.08203125" style="698" customWidth="1"/>
    <col min="8403" max="8403" width="4.4140625" style="698" customWidth="1"/>
    <col min="8404" max="8404" width="10.58203125" style="698" customWidth="1"/>
    <col min="8405" max="8406" width="1" style="698" customWidth="1"/>
    <col min="8407" max="8407" width="12.08203125" style="698" customWidth="1"/>
    <col min="8408" max="8408" width="4.4140625" style="698" customWidth="1"/>
    <col min="8409" max="8409" width="10.58203125" style="698" customWidth="1"/>
    <col min="8410" max="8411" width="1" style="698" customWidth="1"/>
    <col min="8412" max="8412" width="8.58203125" style="698" customWidth="1"/>
    <col min="8413" max="8413" width="3.08203125" style="698" customWidth="1"/>
    <col min="8414" max="8414" width="3.4140625" style="698" customWidth="1"/>
    <col min="8415" max="8415" width="12" style="698" customWidth="1"/>
    <col min="8416" max="8416" width="1" style="698" customWidth="1"/>
    <col min="8417" max="8655" width="9" style="698"/>
    <col min="8656" max="8656" width="0.6640625" style="698" customWidth="1"/>
    <col min="8657" max="8657" width="1" style="698" customWidth="1"/>
    <col min="8658" max="8658" width="12.08203125" style="698" customWidth="1"/>
    <col min="8659" max="8659" width="4.4140625" style="698" customWidth="1"/>
    <col min="8660" max="8660" width="10.58203125" style="698" customWidth="1"/>
    <col min="8661" max="8662" width="1" style="698" customWidth="1"/>
    <col min="8663" max="8663" width="12.08203125" style="698" customWidth="1"/>
    <col min="8664" max="8664" width="4.4140625" style="698" customWidth="1"/>
    <col min="8665" max="8665" width="10.58203125" style="698" customWidth="1"/>
    <col min="8666" max="8667" width="1" style="698" customWidth="1"/>
    <col min="8668" max="8668" width="8.58203125" style="698" customWidth="1"/>
    <col min="8669" max="8669" width="3.08203125" style="698" customWidth="1"/>
    <col min="8670" max="8670" width="3.4140625" style="698" customWidth="1"/>
    <col min="8671" max="8671" width="12" style="698" customWidth="1"/>
    <col min="8672" max="8672" width="1" style="698" customWidth="1"/>
    <col min="8673" max="8911" width="9" style="698"/>
    <col min="8912" max="8912" width="0.6640625" style="698" customWidth="1"/>
    <col min="8913" max="8913" width="1" style="698" customWidth="1"/>
    <col min="8914" max="8914" width="12.08203125" style="698" customWidth="1"/>
    <col min="8915" max="8915" width="4.4140625" style="698" customWidth="1"/>
    <col min="8916" max="8916" width="10.58203125" style="698" customWidth="1"/>
    <col min="8917" max="8918" width="1" style="698" customWidth="1"/>
    <col min="8919" max="8919" width="12.08203125" style="698" customWidth="1"/>
    <col min="8920" max="8920" width="4.4140625" style="698" customWidth="1"/>
    <col min="8921" max="8921" width="10.58203125" style="698" customWidth="1"/>
    <col min="8922" max="8923" width="1" style="698" customWidth="1"/>
    <col min="8924" max="8924" width="8.58203125" style="698" customWidth="1"/>
    <col min="8925" max="8925" width="3.08203125" style="698" customWidth="1"/>
    <col min="8926" max="8926" width="3.4140625" style="698" customWidth="1"/>
    <col min="8927" max="8927" width="12" style="698" customWidth="1"/>
    <col min="8928" max="8928" width="1" style="698" customWidth="1"/>
    <col min="8929" max="9167" width="9" style="698"/>
    <col min="9168" max="9168" width="0.6640625" style="698" customWidth="1"/>
    <col min="9169" max="9169" width="1" style="698" customWidth="1"/>
    <col min="9170" max="9170" width="12.08203125" style="698" customWidth="1"/>
    <col min="9171" max="9171" width="4.4140625" style="698" customWidth="1"/>
    <col min="9172" max="9172" width="10.58203125" style="698" customWidth="1"/>
    <col min="9173" max="9174" width="1" style="698" customWidth="1"/>
    <col min="9175" max="9175" width="12.08203125" style="698" customWidth="1"/>
    <col min="9176" max="9176" width="4.4140625" style="698" customWidth="1"/>
    <col min="9177" max="9177" width="10.58203125" style="698" customWidth="1"/>
    <col min="9178" max="9179" width="1" style="698" customWidth="1"/>
    <col min="9180" max="9180" width="8.58203125" style="698" customWidth="1"/>
    <col min="9181" max="9181" width="3.08203125" style="698" customWidth="1"/>
    <col min="9182" max="9182" width="3.4140625" style="698" customWidth="1"/>
    <col min="9183" max="9183" width="12" style="698" customWidth="1"/>
    <col min="9184" max="9184" width="1" style="698" customWidth="1"/>
    <col min="9185" max="9423" width="9" style="698"/>
    <col min="9424" max="9424" width="0.6640625" style="698" customWidth="1"/>
    <col min="9425" max="9425" width="1" style="698" customWidth="1"/>
    <col min="9426" max="9426" width="12.08203125" style="698" customWidth="1"/>
    <col min="9427" max="9427" width="4.4140625" style="698" customWidth="1"/>
    <col min="9428" max="9428" width="10.58203125" style="698" customWidth="1"/>
    <col min="9429" max="9430" width="1" style="698" customWidth="1"/>
    <col min="9431" max="9431" width="12.08203125" style="698" customWidth="1"/>
    <col min="9432" max="9432" width="4.4140625" style="698" customWidth="1"/>
    <col min="9433" max="9433" width="10.58203125" style="698" customWidth="1"/>
    <col min="9434" max="9435" width="1" style="698" customWidth="1"/>
    <col min="9436" max="9436" width="8.58203125" style="698" customWidth="1"/>
    <col min="9437" max="9437" width="3.08203125" style="698" customWidth="1"/>
    <col min="9438" max="9438" width="3.4140625" style="698" customWidth="1"/>
    <col min="9439" max="9439" width="12" style="698" customWidth="1"/>
    <col min="9440" max="9440" width="1" style="698" customWidth="1"/>
    <col min="9441" max="9679" width="9" style="698"/>
    <col min="9680" max="9680" width="0.6640625" style="698" customWidth="1"/>
    <col min="9681" max="9681" width="1" style="698" customWidth="1"/>
    <col min="9682" max="9682" width="12.08203125" style="698" customWidth="1"/>
    <col min="9683" max="9683" width="4.4140625" style="698" customWidth="1"/>
    <col min="9684" max="9684" width="10.58203125" style="698" customWidth="1"/>
    <col min="9685" max="9686" width="1" style="698" customWidth="1"/>
    <col min="9687" max="9687" width="12.08203125" style="698" customWidth="1"/>
    <col min="9688" max="9688" width="4.4140625" style="698" customWidth="1"/>
    <col min="9689" max="9689" width="10.58203125" style="698" customWidth="1"/>
    <col min="9690" max="9691" width="1" style="698" customWidth="1"/>
    <col min="9692" max="9692" width="8.58203125" style="698" customWidth="1"/>
    <col min="9693" max="9693" width="3.08203125" style="698" customWidth="1"/>
    <col min="9694" max="9694" width="3.4140625" style="698" customWidth="1"/>
    <col min="9695" max="9695" width="12" style="698" customWidth="1"/>
    <col min="9696" max="9696" width="1" style="698" customWidth="1"/>
    <col min="9697" max="9935" width="9" style="698"/>
    <col min="9936" max="9936" width="0.6640625" style="698" customWidth="1"/>
    <col min="9937" max="9937" width="1" style="698" customWidth="1"/>
    <col min="9938" max="9938" width="12.08203125" style="698" customWidth="1"/>
    <col min="9939" max="9939" width="4.4140625" style="698" customWidth="1"/>
    <col min="9940" max="9940" width="10.58203125" style="698" customWidth="1"/>
    <col min="9941" max="9942" width="1" style="698" customWidth="1"/>
    <col min="9943" max="9943" width="12.08203125" style="698" customWidth="1"/>
    <col min="9944" max="9944" width="4.4140625" style="698" customWidth="1"/>
    <col min="9945" max="9945" width="10.58203125" style="698" customWidth="1"/>
    <col min="9946" max="9947" width="1" style="698" customWidth="1"/>
    <col min="9948" max="9948" width="8.58203125" style="698" customWidth="1"/>
    <col min="9949" max="9949" width="3.08203125" style="698" customWidth="1"/>
    <col min="9950" max="9950" width="3.4140625" style="698" customWidth="1"/>
    <col min="9951" max="9951" width="12" style="698" customWidth="1"/>
    <col min="9952" max="9952" width="1" style="698" customWidth="1"/>
    <col min="9953" max="10191" width="9" style="698"/>
    <col min="10192" max="10192" width="0.6640625" style="698" customWidth="1"/>
    <col min="10193" max="10193" width="1" style="698" customWidth="1"/>
    <col min="10194" max="10194" width="12.08203125" style="698" customWidth="1"/>
    <col min="10195" max="10195" width="4.4140625" style="698" customWidth="1"/>
    <col min="10196" max="10196" width="10.58203125" style="698" customWidth="1"/>
    <col min="10197" max="10198" width="1" style="698" customWidth="1"/>
    <col min="10199" max="10199" width="12.08203125" style="698" customWidth="1"/>
    <col min="10200" max="10200" width="4.4140625" style="698" customWidth="1"/>
    <col min="10201" max="10201" width="10.58203125" style="698" customWidth="1"/>
    <col min="10202" max="10203" width="1" style="698" customWidth="1"/>
    <col min="10204" max="10204" width="8.58203125" style="698" customWidth="1"/>
    <col min="10205" max="10205" width="3.08203125" style="698" customWidth="1"/>
    <col min="10206" max="10206" width="3.4140625" style="698" customWidth="1"/>
    <col min="10207" max="10207" width="12" style="698" customWidth="1"/>
    <col min="10208" max="10208" width="1" style="698" customWidth="1"/>
    <col min="10209" max="10447" width="9" style="698"/>
    <col min="10448" max="10448" width="0.6640625" style="698" customWidth="1"/>
    <col min="10449" max="10449" width="1" style="698" customWidth="1"/>
    <col min="10450" max="10450" width="12.08203125" style="698" customWidth="1"/>
    <col min="10451" max="10451" width="4.4140625" style="698" customWidth="1"/>
    <col min="10452" max="10452" width="10.58203125" style="698" customWidth="1"/>
    <col min="10453" max="10454" width="1" style="698" customWidth="1"/>
    <col min="10455" max="10455" width="12.08203125" style="698" customWidth="1"/>
    <col min="10456" max="10456" width="4.4140625" style="698" customWidth="1"/>
    <col min="10457" max="10457" width="10.58203125" style="698" customWidth="1"/>
    <col min="10458" max="10459" width="1" style="698" customWidth="1"/>
    <col min="10460" max="10460" width="8.58203125" style="698" customWidth="1"/>
    <col min="10461" max="10461" width="3.08203125" style="698" customWidth="1"/>
    <col min="10462" max="10462" width="3.4140625" style="698" customWidth="1"/>
    <col min="10463" max="10463" width="12" style="698" customWidth="1"/>
    <col min="10464" max="10464" width="1" style="698" customWidth="1"/>
    <col min="10465" max="10703" width="9" style="698"/>
    <col min="10704" max="10704" width="0.6640625" style="698" customWidth="1"/>
    <col min="10705" max="10705" width="1" style="698" customWidth="1"/>
    <col min="10706" max="10706" width="12.08203125" style="698" customWidth="1"/>
    <col min="10707" max="10707" width="4.4140625" style="698" customWidth="1"/>
    <col min="10708" max="10708" width="10.58203125" style="698" customWidth="1"/>
    <col min="10709" max="10710" width="1" style="698" customWidth="1"/>
    <col min="10711" max="10711" width="12.08203125" style="698" customWidth="1"/>
    <col min="10712" max="10712" width="4.4140625" style="698" customWidth="1"/>
    <col min="10713" max="10713" width="10.58203125" style="698" customWidth="1"/>
    <col min="10714" max="10715" width="1" style="698" customWidth="1"/>
    <col min="10716" max="10716" width="8.58203125" style="698" customWidth="1"/>
    <col min="10717" max="10717" width="3.08203125" style="698" customWidth="1"/>
    <col min="10718" max="10718" width="3.4140625" style="698" customWidth="1"/>
    <col min="10719" max="10719" width="12" style="698" customWidth="1"/>
    <col min="10720" max="10720" width="1" style="698" customWidth="1"/>
    <col min="10721" max="10959" width="9" style="698"/>
    <col min="10960" max="10960" width="0.6640625" style="698" customWidth="1"/>
    <col min="10961" max="10961" width="1" style="698" customWidth="1"/>
    <col min="10962" max="10962" width="12.08203125" style="698" customWidth="1"/>
    <col min="10963" max="10963" width="4.4140625" style="698" customWidth="1"/>
    <col min="10964" max="10964" width="10.58203125" style="698" customWidth="1"/>
    <col min="10965" max="10966" width="1" style="698" customWidth="1"/>
    <col min="10967" max="10967" width="12.08203125" style="698" customWidth="1"/>
    <col min="10968" max="10968" width="4.4140625" style="698" customWidth="1"/>
    <col min="10969" max="10969" width="10.58203125" style="698" customWidth="1"/>
    <col min="10970" max="10971" width="1" style="698" customWidth="1"/>
    <col min="10972" max="10972" width="8.58203125" style="698" customWidth="1"/>
    <col min="10973" max="10973" width="3.08203125" style="698" customWidth="1"/>
    <col min="10974" max="10974" width="3.4140625" style="698" customWidth="1"/>
    <col min="10975" max="10975" width="12" style="698" customWidth="1"/>
    <col min="10976" max="10976" width="1" style="698" customWidth="1"/>
    <col min="10977" max="11215" width="9" style="698"/>
    <col min="11216" max="11216" width="0.6640625" style="698" customWidth="1"/>
    <col min="11217" max="11217" width="1" style="698" customWidth="1"/>
    <col min="11218" max="11218" width="12.08203125" style="698" customWidth="1"/>
    <col min="11219" max="11219" width="4.4140625" style="698" customWidth="1"/>
    <col min="11220" max="11220" width="10.58203125" style="698" customWidth="1"/>
    <col min="11221" max="11222" width="1" style="698" customWidth="1"/>
    <col min="11223" max="11223" width="12.08203125" style="698" customWidth="1"/>
    <col min="11224" max="11224" width="4.4140625" style="698" customWidth="1"/>
    <col min="11225" max="11225" width="10.58203125" style="698" customWidth="1"/>
    <col min="11226" max="11227" width="1" style="698" customWidth="1"/>
    <col min="11228" max="11228" width="8.58203125" style="698" customWidth="1"/>
    <col min="11229" max="11229" width="3.08203125" style="698" customWidth="1"/>
    <col min="11230" max="11230" width="3.4140625" style="698" customWidth="1"/>
    <col min="11231" max="11231" width="12" style="698" customWidth="1"/>
    <col min="11232" max="11232" width="1" style="698" customWidth="1"/>
    <col min="11233" max="11471" width="9" style="698"/>
    <col min="11472" max="11472" width="0.6640625" style="698" customWidth="1"/>
    <col min="11473" max="11473" width="1" style="698" customWidth="1"/>
    <col min="11474" max="11474" width="12.08203125" style="698" customWidth="1"/>
    <col min="11475" max="11475" width="4.4140625" style="698" customWidth="1"/>
    <col min="11476" max="11476" width="10.58203125" style="698" customWidth="1"/>
    <col min="11477" max="11478" width="1" style="698" customWidth="1"/>
    <col min="11479" max="11479" width="12.08203125" style="698" customWidth="1"/>
    <col min="11480" max="11480" width="4.4140625" style="698" customWidth="1"/>
    <col min="11481" max="11481" width="10.58203125" style="698" customWidth="1"/>
    <col min="11482" max="11483" width="1" style="698" customWidth="1"/>
    <col min="11484" max="11484" width="8.58203125" style="698" customWidth="1"/>
    <col min="11485" max="11485" width="3.08203125" style="698" customWidth="1"/>
    <col min="11486" max="11486" width="3.4140625" style="698" customWidth="1"/>
    <col min="11487" max="11487" width="12" style="698" customWidth="1"/>
    <col min="11488" max="11488" width="1" style="698" customWidth="1"/>
    <col min="11489" max="11727" width="9" style="698"/>
    <col min="11728" max="11728" width="0.6640625" style="698" customWidth="1"/>
    <col min="11729" max="11729" width="1" style="698" customWidth="1"/>
    <col min="11730" max="11730" width="12.08203125" style="698" customWidth="1"/>
    <col min="11731" max="11731" width="4.4140625" style="698" customWidth="1"/>
    <col min="11732" max="11732" width="10.58203125" style="698" customWidth="1"/>
    <col min="11733" max="11734" width="1" style="698" customWidth="1"/>
    <col min="11735" max="11735" width="12.08203125" style="698" customWidth="1"/>
    <col min="11736" max="11736" width="4.4140625" style="698" customWidth="1"/>
    <col min="11737" max="11737" width="10.58203125" style="698" customWidth="1"/>
    <col min="11738" max="11739" width="1" style="698" customWidth="1"/>
    <col min="11740" max="11740" width="8.58203125" style="698" customWidth="1"/>
    <col min="11741" max="11741" width="3.08203125" style="698" customWidth="1"/>
    <col min="11742" max="11742" width="3.4140625" style="698" customWidth="1"/>
    <col min="11743" max="11743" width="12" style="698" customWidth="1"/>
    <col min="11744" max="11744" width="1" style="698" customWidth="1"/>
    <col min="11745" max="11983" width="9" style="698"/>
    <col min="11984" max="11984" width="0.6640625" style="698" customWidth="1"/>
    <col min="11985" max="11985" width="1" style="698" customWidth="1"/>
    <col min="11986" max="11986" width="12.08203125" style="698" customWidth="1"/>
    <col min="11987" max="11987" width="4.4140625" style="698" customWidth="1"/>
    <col min="11988" max="11988" width="10.58203125" style="698" customWidth="1"/>
    <col min="11989" max="11990" width="1" style="698" customWidth="1"/>
    <col min="11991" max="11991" width="12.08203125" style="698" customWidth="1"/>
    <col min="11992" max="11992" width="4.4140625" style="698" customWidth="1"/>
    <col min="11993" max="11993" width="10.58203125" style="698" customWidth="1"/>
    <col min="11994" max="11995" width="1" style="698" customWidth="1"/>
    <col min="11996" max="11996" width="8.58203125" style="698" customWidth="1"/>
    <col min="11997" max="11997" width="3.08203125" style="698" customWidth="1"/>
    <col min="11998" max="11998" width="3.4140625" style="698" customWidth="1"/>
    <col min="11999" max="11999" width="12" style="698" customWidth="1"/>
    <col min="12000" max="12000" width="1" style="698" customWidth="1"/>
    <col min="12001" max="12239" width="9" style="698"/>
    <col min="12240" max="12240" width="0.6640625" style="698" customWidth="1"/>
    <col min="12241" max="12241" width="1" style="698" customWidth="1"/>
    <col min="12242" max="12242" width="12.08203125" style="698" customWidth="1"/>
    <col min="12243" max="12243" width="4.4140625" style="698" customWidth="1"/>
    <col min="12244" max="12244" width="10.58203125" style="698" customWidth="1"/>
    <col min="12245" max="12246" width="1" style="698" customWidth="1"/>
    <col min="12247" max="12247" width="12.08203125" style="698" customWidth="1"/>
    <col min="12248" max="12248" width="4.4140625" style="698" customWidth="1"/>
    <col min="12249" max="12249" width="10.58203125" style="698" customWidth="1"/>
    <col min="12250" max="12251" width="1" style="698" customWidth="1"/>
    <col min="12252" max="12252" width="8.58203125" style="698" customWidth="1"/>
    <col min="12253" max="12253" width="3.08203125" style="698" customWidth="1"/>
    <col min="12254" max="12254" width="3.4140625" style="698" customWidth="1"/>
    <col min="12255" max="12255" width="12" style="698" customWidth="1"/>
    <col min="12256" max="12256" width="1" style="698" customWidth="1"/>
    <col min="12257" max="12495" width="9" style="698"/>
    <col min="12496" max="12496" width="0.6640625" style="698" customWidth="1"/>
    <col min="12497" max="12497" width="1" style="698" customWidth="1"/>
    <col min="12498" max="12498" width="12.08203125" style="698" customWidth="1"/>
    <col min="12499" max="12499" width="4.4140625" style="698" customWidth="1"/>
    <col min="12500" max="12500" width="10.58203125" style="698" customWidth="1"/>
    <col min="12501" max="12502" width="1" style="698" customWidth="1"/>
    <col min="12503" max="12503" width="12.08203125" style="698" customWidth="1"/>
    <col min="12504" max="12504" width="4.4140625" style="698" customWidth="1"/>
    <col min="12505" max="12505" width="10.58203125" style="698" customWidth="1"/>
    <col min="12506" max="12507" width="1" style="698" customWidth="1"/>
    <col min="12508" max="12508" width="8.58203125" style="698" customWidth="1"/>
    <col min="12509" max="12509" width="3.08203125" style="698" customWidth="1"/>
    <col min="12510" max="12510" width="3.4140625" style="698" customWidth="1"/>
    <col min="12511" max="12511" width="12" style="698" customWidth="1"/>
    <col min="12512" max="12512" width="1" style="698" customWidth="1"/>
    <col min="12513" max="12751" width="9" style="698"/>
    <col min="12752" max="12752" width="0.6640625" style="698" customWidth="1"/>
    <col min="12753" max="12753" width="1" style="698" customWidth="1"/>
    <col min="12754" max="12754" width="12.08203125" style="698" customWidth="1"/>
    <col min="12755" max="12755" width="4.4140625" style="698" customWidth="1"/>
    <col min="12756" max="12756" width="10.58203125" style="698" customWidth="1"/>
    <col min="12757" max="12758" width="1" style="698" customWidth="1"/>
    <col min="12759" max="12759" width="12.08203125" style="698" customWidth="1"/>
    <col min="12760" max="12760" width="4.4140625" style="698" customWidth="1"/>
    <col min="12761" max="12761" width="10.58203125" style="698" customWidth="1"/>
    <col min="12762" max="12763" width="1" style="698" customWidth="1"/>
    <col min="12764" max="12764" width="8.58203125" style="698" customWidth="1"/>
    <col min="12765" max="12765" width="3.08203125" style="698" customWidth="1"/>
    <col min="12766" max="12766" width="3.4140625" style="698" customWidth="1"/>
    <col min="12767" max="12767" width="12" style="698" customWidth="1"/>
    <col min="12768" max="12768" width="1" style="698" customWidth="1"/>
    <col min="12769" max="13007" width="9" style="698"/>
    <col min="13008" max="13008" width="0.6640625" style="698" customWidth="1"/>
    <col min="13009" max="13009" width="1" style="698" customWidth="1"/>
    <col min="13010" max="13010" width="12.08203125" style="698" customWidth="1"/>
    <col min="13011" max="13011" width="4.4140625" style="698" customWidth="1"/>
    <col min="13012" max="13012" width="10.58203125" style="698" customWidth="1"/>
    <col min="13013" max="13014" width="1" style="698" customWidth="1"/>
    <col min="13015" max="13015" width="12.08203125" style="698" customWidth="1"/>
    <col min="13016" max="13016" width="4.4140625" style="698" customWidth="1"/>
    <col min="13017" max="13017" width="10.58203125" style="698" customWidth="1"/>
    <col min="13018" max="13019" width="1" style="698" customWidth="1"/>
    <col min="13020" max="13020" width="8.58203125" style="698" customWidth="1"/>
    <col min="13021" max="13021" width="3.08203125" style="698" customWidth="1"/>
    <col min="13022" max="13022" width="3.4140625" style="698" customWidth="1"/>
    <col min="13023" max="13023" width="12" style="698" customWidth="1"/>
    <col min="13024" max="13024" width="1" style="698" customWidth="1"/>
    <col min="13025" max="13263" width="9" style="698"/>
    <col min="13264" max="13264" width="0.6640625" style="698" customWidth="1"/>
    <col min="13265" max="13265" width="1" style="698" customWidth="1"/>
    <col min="13266" max="13266" width="12.08203125" style="698" customWidth="1"/>
    <col min="13267" max="13267" width="4.4140625" style="698" customWidth="1"/>
    <col min="13268" max="13268" width="10.58203125" style="698" customWidth="1"/>
    <col min="13269" max="13270" width="1" style="698" customWidth="1"/>
    <col min="13271" max="13271" width="12.08203125" style="698" customWidth="1"/>
    <col min="13272" max="13272" width="4.4140625" style="698" customWidth="1"/>
    <col min="13273" max="13273" width="10.58203125" style="698" customWidth="1"/>
    <col min="13274" max="13275" width="1" style="698" customWidth="1"/>
    <col min="13276" max="13276" width="8.58203125" style="698" customWidth="1"/>
    <col min="13277" max="13277" width="3.08203125" style="698" customWidth="1"/>
    <col min="13278" max="13278" width="3.4140625" style="698" customWidth="1"/>
    <col min="13279" max="13279" width="12" style="698" customWidth="1"/>
    <col min="13280" max="13280" width="1" style="698" customWidth="1"/>
    <col min="13281" max="13519" width="9" style="698"/>
    <col min="13520" max="13520" width="0.6640625" style="698" customWidth="1"/>
    <col min="13521" max="13521" width="1" style="698" customWidth="1"/>
    <col min="13522" max="13522" width="12.08203125" style="698" customWidth="1"/>
    <col min="13523" max="13523" width="4.4140625" style="698" customWidth="1"/>
    <col min="13524" max="13524" width="10.58203125" style="698" customWidth="1"/>
    <col min="13525" max="13526" width="1" style="698" customWidth="1"/>
    <col min="13527" max="13527" width="12.08203125" style="698" customWidth="1"/>
    <col min="13528" max="13528" width="4.4140625" style="698" customWidth="1"/>
    <col min="13529" max="13529" width="10.58203125" style="698" customWidth="1"/>
    <col min="13530" max="13531" width="1" style="698" customWidth="1"/>
    <col min="13532" max="13532" width="8.58203125" style="698" customWidth="1"/>
    <col min="13533" max="13533" width="3.08203125" style="698" customWidth="1"/>
    <col min="13534" max="13534" width="3.4140625" style="698" customWidth="1"/>
    <col min="13535" max="13535" width="12" style="698" customWidth="1"/>
    <col min="13536" max="13536" width="1" style="698" customWidth="1"/>
    <col min="13537" max="13775" width="9" style="698"/>
    <col min="13776" max="13776" width="0.6640625" style="698" customWidth="1"/>
    <col min="13777" max="13777" width="1" style="698" customWidth="1"/>
    <col min="13778" max="13778" width="12.08203125" style="698" customWidth="1"/>
    <col min="13779" max="13779" width="4.4140625" style="698" customWidth="1"/>
    <col min="13780" max="13780" width="10.58203125" style="698" customWidth="1"/>
    <col min="13781" max="13782" width="1" style="698" customWidth="1"/>
    <col min="13783" max="13783" width="12.08203125" style="698" customWidth="1"/>
    <col min="13784" max="13784" width="4.4140625" style="698" customWidth="1"/>
    <col min="13785" max="13785" width="10.58203125" style="698" customWidth="1"/>
    <col min="13786" max="13787" width="1" style="698" customWidth="1"/>
    <col min="13788" max="13788" width="8.58203125" style="698" customWidth="1"/>
    <col min="13789" max="13789" width="3.08203125" style="698" customWidth="1"/>
    <col min="13790" max="13790" width="3.4140625" style="698" customWidth="1"/>
    <col min="13791" max="13791" width="12" style="698" customWidth="1"/>
    <col min="13792" max="13792" width="1" style="698" customWidth="1"/>
    <col min="13793" max="14031" width="9" style="698"/>
    <col min="14032" max="14032" width="0.6640625" style="698" customWidth="1"/>
    <col min="14033" max="14033" width="1" style="698" customWidth="1"/>
    <col min="14034" max="14034" width="12.08203125" style="698" customWidth="1"/>
    <col min="14035" max="14035" width="4.4140625" style="698" customWidth="1"/>
    <col min="14036" max="14036" width="10.58203125" style="698" customWidth="1"/>
    <col min="14037" max="14038" width="1" style="698" customWidth="1"/>
    <col min="14039" max="14039" width="12.08203125" style="698" customWidth="1"/>
    <col min="14040" max="14040" width="4.4140625" style="698" customWidth="1"/>
    <col min="14041" max="14041" width="10.58203125" style="698" customWidth="1"/>
    <col min="14042" max="14043" width="1" style="698" customWidth="1"/>
    <col min="14044" max="14044" width="8.58203125" style="698" customWidth="1"/>
    <col min="14045" max="14045" width="3.08203125" style="698" customWidth="1"/>
    <col min="14046" max="14046" width="3.4140625" style="698" customWidth="1"/>
    <col min="14047" max="14047" width="12" style="698" customWidth="1"/>
    <col min="14048" max="14048" width="1" style="698" customWidth="1"/>
    <col min="14049" max="14287" width="9" style="698"/>
    <col min="14288" max="14288" width="0.6640625" style="698" customWidth="1"/>
    <col min="14289" max="14289" width="1" style="698" customWidth="1"/>
    <col min="14290" max="14290" width="12.08203125" style="698" customWidth="1"/>
    <col min="14291" max="14291" width="4.4140625" style="698" customWidth="1"/>
    <col min="14292" max="14292" width="10.58203125" style="698" customWidth="1"/>
    <col min="14293" max="14294" width="1" style="698" customWidth="1"/>
    <col min="14295" max="14295" width="12.08203125" style="698" customWidth="1"/>
    <col min="14296" max="14296" width="4.4140625" style="698" customWidth="1"/>
    <col min="14297" max="14297" width="10.58203125" style="698" customWidth="1"/>
    <col min="14298" max="14299" width="1" style="698" customWidth="1"/>
    <col min="14300" max="14300" width="8.58203125" style="698" customWidth="1"/>
    <col min="14301" max="14301" width="3.08203125" style="698" customWidth="1"/>
    <col min="14302" max="14302" width="3.4140625" style="698" customWidth="1"/>
    <col min="14303" max="14303" width="12" style="698" customWidth="1"/>
    <col min="14304" max="14304" width="1" style="698" customWidth="1"/>
    <col min="14305" max="14543" width="9" style="698"/>
    <col min="14544" max="14544" width="0.6640625" style="698" customWidth="1"/>
    <col min="14545" max="14545" width="1" style="698" customWidth="1"/>
    <col min="14546" max="14546" width="12.08203125" style="698" customWidth="1"/>
    <col min="14547" max="14547" width="4.4140625" style="698" customWidth="1"/>
    <col min="14548" max="14548" width="10.58203125" style="698" customWidth="1"/>
    <col min="14549" max="14550" width="1" style="698" customWidth="1"/>
    <col min="14551" max="14551" width="12.08203125" style="698" customWidth="1"/>
    <col min="14552" max="14552" width="4.4140625" style="698" customWidth="1"/>
    <col min="14553" max="14553" width="10.58203125" style="698" customWidth="1"/>
    <col min="14554" max="14555" width="1" style="698" customWidth="1"/>
    <col min="14556" max="14556" width="8.58203125" style="698" customWidth="1"/>
    <col min="14557" max="14557" width="3.08203125" style="698" customWidth="1"/>
    <col min="14558" max="14558" width="3.4140625" style="698" customWidth="1"/>
    <col min="14559" max="14559" width="12" style="698" customWidth="1"/>
    <col min="14560" max="14560" width="1" style="698" customWidth="1"/>
    <col min="14561" max="14799" width="9" style="698"/>
    <col min="14800" max="14800" width="0.6640625" style="698" customWidth="1"/>
    <col min="14801" max="14801" width="1" style="698" customWidth="1"/>
    <col min="14802" max="14802" width="12.08203125" style="698" customWidth="1"/>
    <col min="14803" max="14803" width="4.4140625" style="698" customWidth="1"/>
    <col min="14804" max="14804" width="10.58203125" style="698" customWidth="1"/>
    <col min="14805" max="14806" width="1" style="698" customWidth="1"/>
    <col min="14807" max="14807" width="12.08203125" style="698" customWidth="1"/>
    <col min="14808" max="14808" width="4.4140625" style="698" customWidth="1"/>
    <col min="14809" max="14809" width="10.58203125" style="698" customWidth="1"/>
    <col min="14810" max="14811" width="1" style="698" customWidth="1"/>
    <col min="14812" max="14812" width="8.58203125" style="698" customWidth="1"/>
    <col min="14813" max="14813" width="3.08203125" style="698" customWidth="1"/>
    <col min="14814" max="14814" width="3.4140625" style="698" customWidth="1"/>
    <col min="14815" max="14815" width="12" style="698" customWidth="1"/>
    <col min="14816" max="14816" width="1" style="698" customWidth="1"/>
    <col min="14817" max="15055" width="9" style="698"/>
    <col min="15056" max="15056" width="0.6640625" style="698" customWidth="1"/>
    <col min="15057" max="15057" width="1" style="698" customWidth="1"/>
    <col min="15058" max="15058" width="12.08203125" style="698" customWidth="1"/>
    <col min="15059" max="15059" width="4.4140625" style="698" customWidth="1"/>
    <col min="15060" max="15060" width="10.58203125" style="698" customWidth="1"/>
    <col min="15061" max="15062" width="1" style="698" customWidth="1"/>
    <col min="15063" max="15063" width="12.08203125" style="698" customWidth="1"/>
    <col min="15064" max="15064" width="4.4140625" style="698" customWidth="1"/>
    <col min="15065" max="15065" width="10.58203125" style="698" customWidth="1"/>
    <col min="15066" max="15067" width="1" style="698" customWidth="1"/>
    <col min="15068" max="15068" width="8.58203125" style="698" customWidth="1"/>
    <col min="15069" max="15069" width="3.08203125" style="698" customWidth="1"/>
    <col min="15070" max="15070" width="3.4140625" style="698" customWidth="1"/>
    <col min="15071" max="15071" width="12" style="698" customWidth="1"/>
    <col min="15072" max="15072" width="1" style="698" customWidth="1"/>
    <col min="15073" max="15311" width="9" style="698"/>
    <col min="15312" max="15312" width="0.6640625" style="698" customWidth="1"/>
    <col min="15313" max="15313" width="1" style="698" customWidth="1"/>
    <col min="15314" max="15314" width="12.08203125" style="698" customWidth="1"/>
    <col min="15315" max="15315" width="4.4140625" style="698" customWidth="1"/>
    <col min="15316" max="15316" width="10.58203125" style="698" customWidth="1"/>
    <col min="15317" max="15318" width="1" style="698" customWidth="1"/>
    <col min="15319" max="15319" width="12.08203125" style="698" customWidth="1"/>
    <col min="15320" max="15320" width="4.4140625" style="698" customWidth="1"/>
    <col min="15321" max="15321" width="10.58203125" style="698" customWidth="1"/>
    <col min="15322" max="15323" width="1" style="698" customWidth="1"/>
    <col min="15324" max="15324" width="8.58203125" style="698" customWidth="1"/>
    <col min="15325" max="15325" width="3.08203125" style="698" customWidth="1"/>
    <col min="15326" max="15326" width="3.4140625" style="698" customWidth="1"/>
    <col min="15327" max="15327" width="12" style="698" customWidth="1"/>
    <col min="15328" max="15328" width="1" style="698" customWidth="1"/>
    <col min="15329" max="15567" width="9" style="698"/>
    <col min="15568" max="15568" width="0.6640625" style="698" customWidth="1"/>
    <col min="15569" max="15569" width="1" style="698" customWidth="1"/>
    <col min="15570" max="15570" width="12.08203125" style="698" customWidth="1"/>
    <col min="15571" max="15571" width="4.4140625" style="698" customWidth="1"/>
    <col min="15572" max="15572" width="10.58203125" style="698" customWidth="1"/>
    <col min="15573" max="15574" width="1" style="698" customWidth="1"/>
    <col min="15575" max="15575" width="12.08203125" style="698" customWidth="1"/>
    <col min="15576" max="15576" width="4.4140625" style="698" customWidth="1"/>
    <col min="15577" max="15577" width="10.58203125" style="698" customWidth="1"/>
    <col min="15578" max="15579" width="1" style="698" customWidth="1"/>
    <col min="15580" max="15580" width="8.58203125" style="698" customWidth="1"/>
    <col min="15581" max="15581" width="3.08203125" style="698" customWidth="1"/>
    <col min="15582" max="15582" width="3.4140625" style="698" customWidth="1"/>
    <col min="15583" max="15583" width="12" style="698" customWidth="1"/>
    <col min="15584" max="15584" width="1" style="698" customWidth="1"/>
    <col min="15585" max="15823" width="9" style="698"/>
    <col min="15824" max="15824" width="0.6640625" style="698" customWidth="1"/>
    <col min="15825" max="15825" width="1" style="698" customWidth="1"/>
    <col min="15826" max="15826" width="12.08203125" style="698" customWidth="1"/>
    <col min="15827" max="15827" width="4.4140625" style="698" customWidth="1"/>
    <col min="15828" max="15828" width="10.58203125" style="698" customWidth="1"/>
    <col min="15829" max="15830" width="1" style="698" customWidth="1"/>
    <col min="15831" max="15831" width="12.08203125" style="698" customWidth="1"/>
    <col min="15832" max="15832" width="4.4140625" style="698" customWidth="1"/>
    <col min="15833" max="15833" width="10.58203125" style="698" customWidth="1"/>
    <col min="15834" max="15835" width="1" style="698" customWidth="1"/>
    <col min="15836" max="15836" width="8.58203125" style="698" customWidth="1"/>
    <col min="15837" max="15837" width="3.08203125" style="698" customWidth="1"/>
    <col min="15838" max="15838" width="3.4140625" style="698" customWidth="1"/>
    <col min="15839" max="15839" width="12" style="698" customWidth="1"/>
    <col min="15840" max="15840" width="1" style="698" customWidth="1"/>
    <col min="15841" max="16079" width="9" style="698"/>
    <col min="16080" max="16080" width="0.6640625" style="698" customWidth="1"/>
    <col min="16081" max="16081" width="1" style="698" customWidth="1"/>
    <col min="16082" max="16082" width="12.08203125" style="698" customWidth="1"/>
    <col min="16083" max="16083" width="4.4140625" style="698" customWidth="1"/>
    <col min="16084" max="16084" width="10.58203125" style="698" customWidth="1"/>
    <col min="16085" max="16086" width="1" style="698" customWidth="1"/>
    <col min="16087" max="16087" width="12.08203125" style="698" customWidth="1"/>
    <col min="16088" max="16088" width="4.4140625" style="698" customWidth="1"/>
    <col min="16089" max="16089" width="10.58203125" style="698" customWidth="1"/>
    <col min="16090" max="16091" width="1" style="698" customWidth="1"/>
    <col min="16092" max="16092" width="8.58203125" style="698" customWidth="1"/>
    <col min="16093" max="16093" width="3.08203125" style="698" customWidth="1"/>
    <col min="16094" max="16094" width="3.4140625" style="698" customWidth="1"/>
    <col min="16095" max="16095" width="12" style="698" customWidth="1"/>
    <col min="16096" max="16096" width="1" style="698" customWidth="1"/>
    <col min="16097" max="16384" width="9" style="698"/>
  </cols>
  <sheetData>
    <row r="1" spans="1:13" ht="25" thickBot="1">
      <c r="A1" s="697" t="s">
        <v>407</v>
      </c>
      <c r="D1" s="859" t="s">
        <v>408</v>
      </c>
      <c r="E1" s="860"/>
      <c r="F1" s="860"/>
      <c r="G1" s="860"/>
      <c r="H1" s="860"/>
      <c r="I1" s="860"/>
      <c r="J1" s="860"/>
      <c r="K1" s="861"/>
      <c r="L1" s="699"/>
      <c r="M1" s="699"/>
    </row>
    <row r="2" spans="1:13" ht="20.5">
      <c r="A2" s="700" t="s">
        <v>409</v>
      </c>
      <c r="B2" s="862" t="s">
        <v>410</v>
      </c>
      <c r="C2" s="862"/>
      <c r="D2" s="862"/>
      <c r="E2" s="862"/>
      <c r="F2" s="701"/>
      <c r="G2" s="701"/>
      <c r="H2" s="701"/>
      <c r="I2" s="700" t="s">
        <v>411</v>
      </c>
      <c r="J2" s="701"/>
      <c r="K2" s="701"/>
      <c r="L2" s="702" t="s">
        <v>412</v>
      </c>
    </row>
    <row r="3" spans="1:13" ht="20.5">
      <c r="A3" s="703" t="s">
        <v>385</v>
      </c>
      <c r="B3" s="862" t="s">
        <v>413</v>
      </c>
      <c r="C3" s="862"/>
      <c r="D3" s="862"/>
      <c r="E3" s="862"/>
      <c r="F3" s="704"/>
      <c r="G3" s="704"/>
      <c r="H3" s="701"/>
      <c r="I3" s="700" t="s">
        <v>414</v>
      </c>
      <c r="J3" s="701"/>
      <c r="K3" s="701"/>
      <c r="L3" s="705">
        <v>43585</v>
      </c>
    </row>
    <row r="4" spans="1:13" ht="20.5" thickBot="1"/>
    <row r="5" spans="1:13" ht="21" thickBot="1">
      <c r="A5" s="863" t="s">
        <v>415</v>
      </c>
      <c r="B5" s="864"/>
      <c r="C5" s="865"/>
      <c r="D5" s="706"/>
      <c r="E5" s="864" t="s">
        <v>416</v>
      </c>
      <c r="F5" s="864"/>
      <c r="G5" s="864"/>
      <c r="H5" s="707"/>
      <c r="I5" s="708"/>
      <c r="J5" s="708"/>
      <c r="K5" s="708"/>
      <c r="L5" s="708"/>
      <c r="M5" s="709"/>
    </row>
    <row r="6" spans="1:13" ht="20.5">
      <c r="A6" s="857" t="s">
        <v>417</v>
      </c>
      <c r="B6" s="858"/>
      <c r="C6" s="710">
        <v>0</v>
      </c>
      <c r="D6" s="711"/>
      <c r="E6" s="852" t="s">
        <v>418</v>
      </c>
      <c r="F6" s="852"/>
      <c r="G6" s="712">
        <v>0</v>
      </c>
      <c r="H6" s="711"/>
      <c r="I6" s="701" t="s">
        <v>419</v>
      </c>
      <c r="J6" s="713"/>
      <c r="L6" s="714">
        <f>SUM(C6:C15)</f>
        <v>0</v>
      </c>
      <c r="M6" s="715"/>
    </row>
    <row r="7" spans="1:13" ht="20.5">
      <c r="A7" s="851" t="s">
        <v>420</v>
      </c>
      <c r="B7" s="852"/>
      <c r="C7" s="710">
        <v>0</v>
      </c>
      <c r="D7" s="710"/>
      <c r="E7" s="852" t="s">
        <v>421</v>
      </c>
      <c r="F7" s="852"/>
      <c r="G7" s="712">
        <v>0</v>
      </c>
      <c r="H7" s="711"/>
      <c r="I7" s="701" t="s">
        <v>422</v>
      </c>
      <c r="L7" s="714">
        <f>SUM(G6:G15)</f>
        <v>0</v>
      </c>
      <c r="M7" s="715"/>
    </row>
    <row r="8" spans="1:13" ht="20.5" thickBot="1">
      <c r="A8" s="851" t="s">
        <v>423</v>
      </c>
      <c r="B8" s="852"/>
      <c r="C8" s="710">
        <v>0</v>
      </c>
      <c r="D8" s="710"/>
      <c r="E8" s="852" t="s">
        <v>424</v>
      </c>
      <c r="F8" s="852"/>
      <c r="G8" s="712">
        <v>0</v>
      </c>
      <c r="H8" s="711"/>
      <c r="M8" s="715"/>
    </row>
    <row r="9" spans="1:13" ht="20.5">
      <c r="A9" s="851" t="s">
        <v>425</v>
      </c>
      <c r="B9" s="852"/>
      <c r="C9" s="710">
        <v>0</v>
      </c>
      <c r="D9" s="710"/>
      <c r="E9" s="851" t="s">
        <v>426</v>
      </c>
      <c r="F9" s="852"/>
      <c r="G9" s="712">
        <v>0</v>
      </c>
      <c r="H9" s="711"/>
      <c r="I9" s="701" t="s">
        <v>427</v>
      </c>
      <c r="L9" s="855">
        <f>L6-L7</f>
        <v>0</v>
      </c>
      <c r="M9" s="715"/>
    </row>
    <row r="10" spans="1:13" ht="21" thickBot="1">
      <c r="A10" s="851" t="s">
        <v>428</v>
      </c>
      <c r="B10" s="852"/>
      <c r="C10" s="710">
        <v>0</v>
      </c>
      <c r="D10" s="710"/>
      <c r="E10" s="851" t="s">
        <v>429</v>
      </c>
      <c r="F10" s="852"/>
      <c r="G10" s="712">
        <v>0</v>
      </c>
      <c r="H10" s="711"/>
      <c r="I10" s="701" t="s">
        <v>430</v>
      </c>
      <c r="L10" s="856"/>
      <c r="M10" s="715"/>
    </row>
    <row r="11" spans="1:13">
      <c r="A11" s="851"/>
      <c r="B11" s="852"/>
      <c r="C11" s="710"/>
      <c r="D11" s="710"/>
      <c r="E11" s="852" t="s">
        <v>428</v>
      </c>
      <c r="F11" s="852"/>
      <c r="G11" s="712">
        <v>0</v>
      </c>
      <c r="H11" s="711"/>
      <c r="M11" s="715"/>
    </row>
    <row r="12" spans="1:13">
      <c r="A12" s="851"/>
      <c r="B12" s="852"/>
      <c r="C12" s="710"/>
      <c r="D12" s="710"/>
      <c r="E12" s="852"/>
      <c r="F12" s="852"/>
      <c r="G12" s="712" t="s">
        <v>268</v>
      </c>
      <c r="H12" s="711"/>
      <c r="M12" s="715"/>
    </row>
    <row r="13" spans="1:13">
      <c r="A13" s="851"/>
      <c r="B13" s="852"/>
      <c r="C13" s="710"/>
      <c r="D13" s="710"/>
      <c r="E13" s="852"/>
      <c r="F13" s="852"/>
      <c r="G13" s="712"/>
      <c r="H13" s="711"/>
      <c r="L13" s="716"/>
      <c r="M13" s="715"/>
    </row>
    <row r="14" spans="1:13">
      <c r="A14" s="851"/>
      <c r="B14" s="852"/>
      <c r="C14" s="710"/>
      <c r="D14" s="710"/>
      <c r="E14" s="852"/>
      <c r="F14" s="852"/>
      <c r="G14" s="712"/>
      <c r="H14" s="711"/>
      <c r="M14" s="715"/>
    </row>
    <row r="15" spans="1:13" ht="20.5" thickBot="1">
      <c r="A15" s="853"/>
      <c r="B15" s="854"/>
      <c r="C15" s="710"/>
      <c r="D15" s="710"/>
      <c r="E15" s="852"/>
      <c r="F15" s="852"/>
      <c r="G15" s="712"/>
      <c r="H15" s="711"/>
      <c r="M15" s="715"/>
    </row>
    <row r="16" spans="1:13" ht="21" thickBot="1">
      <c r="A16" s="717" t="s">
        <v>377</v>
      </c>
      <c r="B16" s="708"/>
      <c r="C16" s="718">
        <f>+L6</f>
        <v>0</v>
      </c>
      <c r="D16" s="710"/>
      <c r="E16" s="719" t="s">
        <v>431</v>
      </c>
      <c r="F16" s="708"/>
      <c r="G16" s="720">
        <f>+G7</f>
        <v>0</v>
      </c>
      <c r="H16" s="721"/>
      <c r="I16" s="700" t="s">
        <v>432</v>
      </c>
      <c r="L16" s="722"/>
      <c r="M16" s="723"/>
    </row>
    <row r="17" spans="1:13" ht="21" thickBot="1">
      <c r="A17" s="724" t="s">
        <v>378</v>
      </c>
      <c r="B17" s="725"/>
      <c r="C17" s="726">
        <f>+G6</f>
        <v>0</v>
      </c>
      <c r="D17" s="710"/>
      <c r="E17" s="724" t="s">
        <v>433</v>
      </c>
      <c r="F17" s="725"/>
      <c r="G17" s="727"/>
      <c r="H17" s="721"/>
      <c r="I17" s="700" t="s">
        <v>434</v>
      </c>
      <c r="K17" s="728"/>
      <c r="L17" s="729"/>
      <c r="M17" s="723"/>
    </row>
    <row r="18" spans="1:13" ht="20.5" thickBot="1">
      <c r="A18" s="730"/>
      <c r="B18" s="725"/>
      <c r="C18" s="731"/>
      <c r="D18" s="732"/>
      <c r="E18" s="733"/>
      <c r="F18" s="725"/>
      <c r="G18" s="725"/>
      <c r="H18" s="734"/>
      <c r="I18" s="725"/>
      <c r="J18" s="725"/>
      <c r="K18" s="725"/>
      <c r="L18" s="725"/>
      <c r="M18" s="735"/>
    </row>
    <row r="19" spans="1:13" hidden="1">
      <c r="A19" s="703"/>
      <c r="C19" s="736"/>
      <c r="D19" s="736"/>
      <c r="E19" s="703"/>
    </row>
    <row r="20" spans="1:13" ht="25" hidden="1" thickBot="1">
      <c r="A20" s="697" t="s">
        <v>407</v>
      </c>
      <c r="D20" s="859" t="s">
        <v>435</v>
      </c>
      <c r="E20" s="860"/>
      <c r="F20" s="860"/>
      <c r="G20" s="860"/>
      <c r="H20" s="860"/>
      <c r="I20" s="860"/>
      <c r="J20" s="860"/>
      <c r="K20" s="861"/>
      <c r="L20" s="699"/>
      <c r="M20" s="699"/>
    </row>
    <row r="21" spans="1:13" ht="20.5" hidden="1">
      <c r="A21" s="700" t="s">
        <v>409</v>
      </c>
      <c r="B21" s="862" t="s">
        <v>410</v>
      </c>
      <c r="C21" s="862"/>
      <c r="D21" s="862"/>
      <c r="E21" s="862"/>
      <c r="F21" s="701"/>
      <c r="G21" s="701"/>
      <c r="H21" s="701"/>
      <c r="I21" s="700" t="s">
        <v>411</v>
      </c>
      <c r="J21" s="701"/>
      <c r="K21" s="701"/>
      <c r="L21" s="702" t="s">
        <v>412</v>
      </c>
    </row>
    <row r="22" spans="1:13" ht="20.5" hidden="1">
      <c r="A22" s="703" t="s">
        <v>385</v>
      </c>
      <c r="B22" s="862" t="s">
        <v>436</v>
      </c>
      <c r="C22" s="862"/>
      <c r="D22" s="862"/>
      <c r="E22" s="862"/>
      <c r="F22" s="704"/>
      <c r="G22" s="704"/>
      <c r="H22" s="701"/>
      <c r="I22" s="700" t="s">
        <v>414</v>
      </c>
      <c r="J22" s="701"/>
      <c r="K22" s="701"/>
      <c r="L22" s="705">
        <v>43585</v>
      </c>
    </row>
    <row r="23" spans="1:13" hidden="1"/>
    <row r="24" spans="1:13" ht="21" hidden="1" thickBot="1">
      <c r="A24" s="863" t="s">
        <v>415</v>
      </c>
      <c r="B24" s="864"/>
      <c r="C24" s="865"/>
      <c r="D24" s="706"/>
      <c r="E24" s="864" t="s">
        <v>416</v>
      </c>
      <c r="F24" s="864"/>
      <c r="G24" s="864"/>
      <c r="H24" s="707"/>
      <c r="I24" s="708"/>
      <c r="J24" s="708"/>
      <c r="K24" s="708"/>
      <c r="L24" s="708"/>
      <c r="M24" s="709"/>
    </row>
    <row r="25" spans="1:13" ht="20.5" hidden="1">
      <c r="A25" s="857" t="s">
        <v>417</v>
      </c>
      <c r="B25" s="858"/>
      <c r="C25" s="710">
        <v>100000</v>
      </c>
      <c r="D25" s="711"/>
      <c r="E25" s="852" t="s">
        <v>418</v>
      </c>
      <c r="F25" s="852"/>
      <c r="G25" s="712">
        <v>5000</v>
      </c>
      <c r="H25" s="711"/>
      <c r="I25" s="701" t="s">
        <v>419</v>
      </c>
      <c r="J25" s="713"/>
      <c r="L25" s="714">
        <f>SUM(C25:C34)</f>
        <v>100750</v>
      </c>
      <c r="M25" s="715"/>
    </row>
    <row r="26" spans="1:13" ht="20.5" hidden="1">
      <c r="A26" s="851" t="s">
        <v>420</v>
      </c>
      <c r="B26" s="852"/>
      <c r="C26" s="710">
        <v>0</v>
      </c>
      <c r="D26" s="710"/>
      <c r="E26" s="852" t="s">
        <v>421</v>
      </c>
      <c r="F26" s="852"/>
      <c r="G26" s="712">
        <v>750</v>
      </c>
      <c r="H26" s="711"/>
      <c r="I26" s="701" t="s">
        <v>422</v>
      </c>
      <c r="L26" s="714">
        <f>SUM(G25:G34)</f>
        <v>5750</v>
      </c>
      <c r="M26" s="715"/>
    </row>
    <row r="27" spans="1:13" hidden="1">
      <c r="A27" s="851" t="s">
        <v>437</v>
      </c>
      <c r="B27" s="852"/>
      <c r="C27" s="710">
        <v>0</v>
      </c>
      <c r="D27" s="710"/>
      <c r="E27" s="852" t="s">
        <v>424</v>
      </c>
      <c r="F27" s="852"/>
      <c r="G27" s="712">
        <v>0</v>
      </c>
      <c r="H27" s="711"/>
      <c r="M27" s="715"/>
    </row>
    <row r="28" spans="1:13" ht="20.5" hidden="1">
      <c r="A28" s="851" t="s">
        <v>425</v>
      </c>
      <c r="B28" s="852"/>
      <c r="C28" s="710">
        <v>0</v>
      </c>
      <c r="D28" s="710"/>
      <c r="E28" s="851" t="s">
        <v>426</v>
      </c>
      <c r="F28" s="852"/>
      <c r="G28" s="712">
        <v>0</v>
      </c>
      <c r="H28" s="711"/>
      <c r="I28" s="701" t="s">
        <v>427</v>
      </c>
      <c r="L28" s="855">
        <f>L25-L26</f>
        <v>95000</v>
      </c>
      <c r="M28" s="715"/>
    </row>
    <row r="29" spans="1:13" ht="21" hidden="1" thickBot="1">
      <c r="A29" s="851" t="s">
        <v>428</v>
      </c>
      <c r="B29" s="852"/>
      <c r="C29" s="710">
        <v>750</v>
      </c>
      <c r="D29" s="710"/>
      <c r="E29" s="851" t="s">
        <v>429</v>
      </c>
      <c r="F29" s="852"/>
      <c r="G29" s="712">
        <v>0</v>
      </c>
      <c r="H29" s="711"/>
      <c r="I29" s="701" t="s">
        <v>430</v>
      </c>
      <c r="L29" s="856"/>
      <c r="M29" s="715"/>
    </row>
    <row r="30" spans="1:13" hidden="1">
      <c r="A30" s="851"/>
      <c r="B30" s="852"/>
      <c r="C30" s="710"/>
      <c r="D30" s="710"/>
      <c r="E30" s="852" t="s">
        <v>428</v>
      </c>
      <c r="F30" s="852"/>
      <c r="G30" s="712">
        <v>0</v>
      </c>
      <c r="H30" s="711"/>
      <c r="M30" s="715"/>
    </row>
    <row r="31" spans="1:13" hidden="1">
      <c r="A31" s="851"/>
      <c r="B31" s="852"/>
      <c r="C31" s="710"/>
      <c r="D31" s="710"/>
      <c r="E31" s="852"/>
      <c r="F31" s="852"/>
      <c r="G31" s="712" t="s">
        <v>268</v>
      </c>
      <c r="H31" s="711"/>
      <c r="M31" s="715"/>
    </row>
    <row r="32" spans="1:13" hidden="1">
      <c r="A32" s="851"/>
      <c r="B32" s="852"/>
      <c r="C32" s="710"/>
      <c r="D32" s="710"/>
      <c r="E32" s="852"/>
      <c r="F32" s="852"/>
      <c r="G32" s="712"/>
      <c r="H32" s="711"/>
      <c r="L32" s="716"/>
      <c r="M32" s="715"/>
    </row>
    <row r="33" spans="1:13" hidden="1">
      <c r="A33" s="851"/>
      <c r="B33" s="852"/>
      <c r="C33" s="710"/>
      <c r="D33" s="710"/>
      <c r="E33" s="852"/>
      <c r="F33" s="852"/>
      <c r="G33" s="712"/>
      <c r="H33" s="711"/>
      <c r="M33" s="715"/>
    </row>
    <row r="34" spans="1:13" ht="20.5" hidden="1" thickBot="1">
      <c r="A34" s="853"/>
      <c r="B34" s="854"/>
      <c r="C34" s="710"/>
      <c r="D34" s="710"/>
      <c r="E34" s="852"/>
      <c r="F34" s="852"/>
      <c r="G34" s="712"/>
      <c r="H34" s="711"/>
      <c r="M34" s="715"/>
    </row>
    <row r="35" spans="1:13" ht="21" hidden="1" thickBot="1">
      <c r="A35" s="717" t="s">
        <v>377</v>
      </c>
      <c r="B35" s="708"/>
      <c r="C35" s="718">
        <v>100750</v>
      </c>
      <c r="D35" s="710"/>
      <c r="E35" s="719" t="s">
        <v>431</v>
      </c>
      <c r="F35" s="708"/>
      <c r="G35" s="720">
        <v>750</v>
      </c>
      <c r="H35" s="721"/>
      <c r="I35" s="700" t="s">
        <v>438</v>
      </c>
      <c r="L35" s="722"/>
      <c r="M35" s="723"/>
    </row>
    <row r="36" spans="1:13" ht="21" hidden="1" thickBot="1">
      <c r="A36" s="724" t="s">
        <v>378</v>
      </c>
      <c r="B36" s="725"/>
      <c r="C36" s="726">
        <v>218498</v>
      </c>
      <c r="D36" s="710"/>
      <c r="E36" s="724" t="s">
        <v>433</v>
      </c>
      <c r="F36" s="725"/>
      <c r="G36" s="727"/>
      <c r="H36" s="721"/>
      <c r="I36" s="700" t="s">
        <v>434</v>
      </c>
      <c r="K36" s="728"/>
      <c r="L36" s="729"/>
      <c r="M36" s="723"/>
    </row>
    <row r="37" spans="1:13" ht="20.5" hidden="1" thickBot="1">
      <c r="A37" s="730"/>
      <c r="B37" s="725"/>
      <c r="C37" s="731"/>
      <c r="D37" s="732"/>
      <c r="E37" s="733"/>
      <c r="F37" s="725"/>
      <c r="G37" s="725"/>
      <c r="H37" s="734"/>
      <c r="I37" s="725"/>
      <c r="J37" s="725"/>
      <c r="K37" s="725"/>
      <c r="L37" s="725"/>
      <c r="M37" s="735"/>
    </row>
    <row r="38" spans="1:13">
      <c r="A38" s="703"/>
      <c r="C38" s="736"/>
      <c r="D38" s="736"/>
      <c r="E38" s="703"/>
    </row>
    <row r="39" spans="1:13" ht="20.5" thickBot="1">
      <c r="A39" s="703"/>
      <c r="C39" s="736"/>
      <c r="D39" s="731"/>
      <c r="E39" s="733"/>
      <c r="F39" s="725"/>
      <c r="G39" s="725"/>
      <c r="H39" s="725"/>
      <c r="I39" s="725"/>
      <c r="J39" s="725"/>
      <c r="K39" s="725"/>
    </row>
    <row r="40" spans="1:13" ht="25" thickBot="1">
      <c r="A40" s="697" t="s">
        <v>439</v>
      </c>
      <c r="D40" s="859" t="str">
        <f>D1</f>
        <v>บจก.</v>
      </c>
      <c r="E40" s="860"/>
      <c r="F40" s="860"/>
      <c r="G40" s="860"/>
      <c r="H40" s="860"/>
      <c r="I40" s="860"/>
      <c r="J40" s="860"/>
      <c r="K40" s="861"/>
      <c r="L40" s="699"/>
      <c r="M40" s="699"/>
    </row>
    <row r="41" spans="1:13" ht="20.5">
      <c r="A41" s="700" t="s">
        <v>140</v>
      </c>
      <c r="B41" s="862" t="s">
        <v>440</v>
      </c>
      <c r="C41" s="862"/>
      <c r="D41" s="862"/>
      <c r="E41" s="862"/>
      <c r="F41" s="701"/>
      <c r="G41" s="701"/>
      <c r="H41" s="701"/>
      <c r="I41" s="700" t="s">
        <v>441</v>
      </c>
      <c r="J41" s="701"/>
      <c r="K41" s="701"/>
      <c r="L41" s="702" t="s">
        <v>412</v>
      </c>
    </row>
    <row r="42" spans="1:13" ht="20.5">
      <c r="A42" s="703" t="s">
        <v>355</v>
      </c>
      <c r="B42" s="862" t="s">
        <v>442</v>
      </c>
      <c r="C42" s="862"/>
      <c r="D42" s="862"/>
      <c r="E42" s="862"/>
      <c r="F42" s="704"/>
      <c r="G42" s="704"/>
      <c r="H42" s="701"/>
      <c r="I42" s="700" t="s">
        <v>335</v>
      </c>
      <c r="J42" s="701"/>
      <c r="K42" s="701"/>
      <c r="L42" s="705">
        <v>43585</v>
      </c>
    </row>
    <row r="43" spans="1:13" ht="20.5" thickBot="1"/>
    <row r="44" spans="1:13" ht="21" thickBot="1">
      <c r="A44" s="863" t="s">
        <v>443</v>
      </c>
      <c r="B44" s="864"/>
      <c r="C44" s="865"/>
      <c r="D44" s="706"/>
      <c r="E44" s="864" t="s">
        <v>444</v>
      </c>
      <c r="F44" s="864"/>
      <c r="G44" s="864"/>
      <c r="H44" s="707"/>
      <c r="I44" s="708"/>
      <c r="J44" s="708"/>
      <c r="K44" s="708"/>
      <c r="L44" s="708"/>
      <c r="M44" s="709"/>
    </row>
    <row r="45" spans="1:13" ht="20.5">
      <c r="A45" s="857" t="s">
        <v>99</v>
      </c>
      <c r="B45" s="858"/>
      <c r="C45" s="710">
        <v>0</v>
      </c>
      <c r="D45" s="711"/>
      <c r="E45" s="852" t="s">
        <v>66</v>
      </c>
      <c r="F45" s="852"/>
      <c r="G45" s="712">
        <v>0</v>
      </c>
      <c r="H45" s="711"/>
      <c r="I45" s="701" t="s">
        <v>445</v>
      </c>
      <c r="J45" s="713"/>
      <c r="L45" s="714">
        <f>SUM(C45:C54)</f>
        <v>0</v>
      </c>
      <c r="M45" s="715"/>
    </row>
    <row r="46" spans="1:13" ht="20.5">
      <c r="A46" s="851" t="s">
        <v>104</v>
      </c>
      <c r="B46" s="852"/>
      <c r="C46" s="710">
        <v>0</v>
      </c>
      <c r="D46" s="710"/>
      <c r="E46" s="852" t="s">
        <v>446</v>
      </c>
      <c r="F46" s="852"/>
      <c r="G46" s="712">
        <v>0</v>
      </c>
      <c r="H46" s="711"/>
      <c r="I46" s="701" t="s">
        <v>447</v>
      </c>
      <c r="L46" s="714">
        <f>SUM(G45:G54)</f>
        <v>0</v>
      </c>
      <c r="M46" s="715"/>
    </row>
    <row r="47" spans="1:13" ht="20.5" thickBot="1">
      <c r="A47" s="851" t="s">
        <v>448</v>
      </c>
      <c r="B47" s="852"/>
      <c r="C47" s="710">
        <v>0</v>
      </c>
      <c r="D47" s="710"/>
      <c r="E47" s="852" t="s">
        <v>449</v>
      </c>
      <c r="F47" s="852"/>
      <c r="G47" s="712">
        <v>0</v>
      </c>
      <c r="H47" s="711"/>
      <c r="M47" s="715"/>
    </row>
    <row r="48" spans="1:13" ht="20.5">
      <c r="A48" s="851" t="s">
        <v>141</v>
      </c>
      <c r="B48" s="852"/>
      <c r="C48" s="710">
        <v>0</v>
      </c>
      <c r="D48" s="710"/>
      <c r="E48" s="851" t="s">
        <v>450</v>
      </c>
      <c r="F48" s="852"/>
      <c r="G48" s="712">
        <v>0</v>
      </c>
      <c r="H48" s="711"/>
      <c r="I48" s="701" t="s">
        <v>427</v>
      </c>
      <c r="L48" s="855">
        <f>L45-L46</f>
        <v>0</v>
      </c>
      <c r="M48" s="715"/>
    </row>
    <row r="49" spans="1:13" ht="21" thickBot="1">
      <c r="A49" s="851" t="s">
        <v>451</v>
      </c>
      <c r="B49" s="852"/>
      <c r="C49" s="710">
        <v>0</v>
      </c>
      <c r="D49" s="710"/>
      <c r="E49" s="851" t="s">
        <v>452</v>
      </c>
      <c r="F49" s="852"/>
      <c r="G49" s="712">
        <v>0</v>
      </c>
      <c r="H49" s="711"/>
      <c r="I49" s="701" t="s">
        <v>430</v>
      </c>
      <c r="L49" s="856"/>
      <c r="M49" s="715"/>
    </row>
    <row r="50" spans="1:13">
      <c r="A50" s="851"/>
      <c r="B50" s="852"/>
      <c r="C50" s="710"/>
      <c r="D50" s="710"/>
      <c r="E50" s="852" t="s">
        <v>148</v>
      </c>
      <c r="F50" s="852"/>
      <c r="G50" s="712">
        <v>0</v>
      </c>
      <c r="H50" s="711"/>
      <c r="M50" s="715"/>
    </row>
    <row r="51" spans="1:13">
      <c r="A51" s="851"/>
      <c r="B51" s="852"/>
      <c r="C51" s="710"/>
      <c r="D51" s="710"/>
      <c r="E51" s="852"/>
      <c r="F51" s="852"/>
      <c r="G51" s="712" t="s">
        <v>268</v>
      </c>
      <c r="H51" s="711"/>
      <c r="M51" s="715"/>
    </row>
    <row r="52" spans="1:13">
      <c r="A52" s="851"/>
      <c r="B52" s="852"/>
      <c r="C52" s="710"/>
      <c r="D52" s="710"/>
      <c r="E52" s="852"/>
      <c r="F52" s="852"/>
      <c r="G52" s="712"/>
      <c r="H52" s="711"/>
      <c r="L52" s="716"/>
      <c r="M52" s="715"/>
    </row>
    <row r="53" spans="1:13">
      <c r="A53" s="851"/>
      <c r="B53" s="852"/>
      <c r="C53" s="710"/>
      <c r="D53" s="710"/>
      <c r="E53" s="852"/>
      <c r="F53" s="852"/>
      <c r="G53" s="712"/>
      <c r="H53" s="711"/>
      <c r="M53" s="715"/>
    </row>
    <row r="54" spans="1:13" ht="20.5" thickBot="1">
      <c r="A54" s="853"/>
      <c r="B54" s="854"/>
      <c r="C54" s="710"/>
      <c r="D54" s="710"/>
      <c r="E54" s="852"/>
      <c r="F54" s="852"/>
      <c r="G54" s="712"/>
      <c r="H54" s="711"/>
      <c r="M54" s="715"/>
    </row>
    <row r="55" spans="1:13" ht="21" thickBot="1">
      <c r="A55" s="717" t="s">
        <v>377</v>
      </c>
      <c r="B55" s="708"/>
      <c r="C55" s="718">
        <f>+L45</f>
        <v>0</v>
      </c>
      <c r="D55" s="710"/>
      <c r="E55" s="719" t="s">
        <v>431</v>
      </c>
      <c r="F55" s="708"/>
      <c r="G55" s="720">
        <f>+G46</f>
        <v>0</v>
      </c>
      <c r="H55" s="721"/>
      <c r="I55" s="700" t="s">
        <v>432</v>
      </c>
      <c r="L55" s="722"/>
      <c r="M55" s="723"/>
    </row>
    <row r="56" spans="1:13" ht="21" thickBot="1">
      <c r="A56" s="724" t="s">
        <v>378</v>
      </c>
      <c r="B56" s="725"/>
      <c r="C56" s="726">
        <f>+G45</f>
        <v>0</v>
      </c>
      <c r="D56" s="710"/>
      <c r="E56" s="724" t="s">
        <v>433</v>
      </c>
      <c r="F56" s="725"/>
      <c r="G56" s="727"/>
      <c r="H56" s="721"/>
      <c r="I56" s="700" t="s">
        <v>434</v>
      </c>
      <c r="K56" s="728"/>
      <c r="L56" s="729"/>
      <c r="M56" s="723"/>
    </row>
    <row r="57" spans="1:13" ht="20.5" thickBot="1">
      <c r="A57" s="730"/>
      <c r="B57" s="725"/>
      <c r="C57" s="731"/>
      <c r="D57" s="732"/>
      <c r="E57" s="733"/>
      <c r="F57" s="725"/>
      <c r="G57" s="725"/>
      <c r="H57" s="734"/>
      <c r="I57" s="725"/>
      <c r="J57" s="725"/>
      <c r="K57" s="725"/>
      <c r="L57" s="725"/>
      <c r="M57" s="735"/>
    </row>
  </sheetData>
  <mergeCells count="78">
    <mergeCell ref="A6:B6"/>
    <mergeCell ref="E6:F6"/>
    <mergeCell ref="D1:K1"/>
    <mergeCell ref="B2:E2"/>
    <mergeCell ref="B3:E3"/>
    <mergeCell ref="A5:C5"/>
    <mergeCell ref="E5:G5"/>
    <mergeCell ref="A12:B12"/>
    <mergeCell ref="E12:F12"/>
    <mergeCell ref="A7:B7"/>
    <mergeCell ref="E7:F7"/>
    <mergeCell ref="A8:B8"/>
    <mergeCell ref="E8:F8"/>
    <mergeCell ref="A9:B9"/>
    <mergeCell ref="E9:F9"/>
    <mergeCell ref="L9:L10"/>
    <mergeCell ref="A10:B10"/>
    <mergeCell ref="E10:F10"/>
    <mergeCell ref="A11:B11"/>
    <mergeCell ref="E11:F11"/>
    <mergeCell ref="A25:B25"/>
    <mergeCell ref="E25:F25"/>
    <mergeCell ref="A13:B13"/>
    <mergeCell ref="E13:F13"/>
    <mergeCell ref="A14:B14"/>
    <mergeCell ref="E14:F14"/>
    <mergeCell ref="A15:B15"/>
    <mergeCell ref="E15:F15"/>
    <mergeCell ref="D20:K20"/>
    <mergeCell ref="B21:E21"/>
    <mergeCell ref="B22:E22"/>
    <mergeCell ref="A24:C24"/>
    <mergeCell ref="E24:G24"/>
    <mergeCell ref="A31:B31"/>
    <mergeCell ref="E31:F31"/>
    <mergeCell ref="A26:B26"/>
    <mergeCell ref="E26:F26"/>
    <mergeCell ref="A27:B27"/>
    <mergeCell ref="E27:F27"/>
    <mergeCell ref="A28:B28"/>
    <mergeCell ref="E28:F28"/>
    <mergeCell ref="L28:L29"/>
    <mergeCell ref="A29:B29"/>
    <mergeCell ref="E29:F29"/>
    <mergeCell ref="A30:B30"/>
    <mergeCell ref="E30:F30"/>
    <mergeCell ref="A45:B45"/>
    <mergeCell ref="E45:F45"/>
    <mergeCell ref="A32:B32"/>
    <mergeCell ref="E32:F32"/>
    <mergeCell ref="A33:B33"/>
    <mergeCell ref="E33:F33"/>
    <mergeCell ref="A34:B34"/>
    <mergeCell ref="E34:F34"/>
    <mergeCell ref="D40:K40"/>
    <mergeCell ref="B41:E41"/>
    <mergeCell ref="B42:E42"/>
    <mergeCell ref="A44:C44"/>
    <mergeCell ref="E44:G44"/>
    <mergeCell ref="A51:B51"/>
    <mergeCell ref="E51:F51"/>
    <mergeCell ref="A46:B46"/>
    <mergeCell ref="E46:F46"/>
    <mergeCell ref="A47:B47"/>
    <mergeCell ref="E47:F47"/>
    <mergeCell ref="A48:B48"/>
    <mergeCell ref="E48:F48"/>
    <mergeCell ref="L48:L49"/>
    <mergeCell ref="A49:B49"/>
    <mergeCell ref="E49:F49"/>
    <mergeCell ref="A50:B50"/>
    <mergeCell ref="E50:F50"/>
    <mergeCell ref="A52:B52"/>
    <mergeCell ref="E52:F52"/>
    <mergeCell ref="A53:B53"/>
    <mergeCell ref="E53:F53"/>
    <mergeCell ref="A54:B54"/>
    <mergeCell ref="E54:F54"/>
  </mergeCells>
  <printOptions horizontalCentered="1"/>
  <pageMargins left="0" right="0.19685039370078741" top="0.19685039370078741" bottom="0.39370078740157483" header="0" footer="0.19685039370078741"/>
  <pageSetup paperSize="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D469-42EB-48B1-B4BD-41B226A182EB}">
  <dimension ref="A1:N18"/>
  <sheetViews>
    <sheetView showGridLines="0" zoomScale="88" zoomScaleNormal="88" workbookViewId="0">
      <selection activeCell="N14" sqref="N14"/>
    </sheetView>
  </sheetViews>
  <sheetFormatPr defaultColWidth="9" defaultRowHeight="26"/>
  <cols>
    <col min="1" max="1" width="9" style="252"/>
    <col min="2" max="2" width="26.58203125" style="252" customWidth="1"/>
    <col min="3" max="4" width="9" style="252"/>
    <col min="5" max="5" width="6.4140625" style="252" customWidth="1"/>
    <col min="6" max="9" width="9" style="252"/>
    <col min="10" max="10" width="7.83203125" style="252" customWidth="1"/>
    <col min="11" max="11" width="1.6640625" style="252" hidden="1" customWidth="1"/>
    <col min="12" max="16384" width="9" style="252"/>
  </cols>
  <sheetData>
    <row r="1" spans="1:14">
      <c r="A1" s="738" t="s">
        <v>260</v>
      </c>
      <c r="B1" s="739"/>
      <c r="C1" s="739"/>
      <c r="D1" s="739"/>
      <c r="G1" s="253"/>
    </row>
    <row r="2" spans="1:14" ht="19.5" customHeight="1">
      <c r="A2" s="738" t="s">
        <v>455</v>
      </c>
      <c r="B2" s="739"/>
      <c r="C2" s="739"/>
      <c r="D2" s="739"/>
      <c r="G2" s="253"/>
      <c r="L2" s="740" t="s">
        <v>456</v>
      </c>
      <c r="M2" s="740"/>
      <c r="N2" s="740"/>
    </row>
    <row r="3" spans="1:14">
      <c r="A3" s="256" t="s">
        <v>74</v>
      </c>
      <c r="B3" s="257" t="s">
        <v>256</v>
      </c>
      <c r="C3" s="255"/>
      <c r="D3" s="255"/>
      <c r="E3" s="255"/>
      <c r="F3" s="255"/>
      <c r="G3" s="254"/>
      <c r="L3" s="740" t="s">
        <v>457</v>
      </c>
      <c r="M3" s="740"/>
      <c r="N3" s="740"/>
    </row>
    <row r="4" spans="1:14">
      <c r="A4" s="256" t="s">
        <v>75</v>
      </c>
      <c r="B4" s="257" t="s">
        <v>255</v>
      </c>
      <c r="C4" s="255"/>
      <c r="D4" s="255"/>
      <c r="E4" s="255"/>
      <c r="F4" s="255"/>
      <c r="G4" s="254"/>
      <c r="L4" s="252" t="s">
        <v>461</v>
      </c>
    </row>
    <row r="5" spans="1:14">
      <c r="A5" s="256" t="s">
        <v>76</v>
      </c>
      <c r="B5" s="257" t="s">
        <v>254</v>
      </c>
      <c r="C5" s="255"/>
      <c r="D5" s="255"/>
      <c r="E5" s="255"/>
      <c r="F5" s="255"/>
      <c r="G5" s="254"/>
      <c r="L5" s="741" t="s">
        <v>458</v>
      </c>
    </row>
    <row r="6" spans="1:14">
      <c r="A6" s="256" t="s">
        <v>77</v>
      </c>
      <c r="B6" s="257" t="s">
        <v>258</v>
      </c>
      <c r="L6" s="737" t="s">
        <v>459</v>
      </c>
    </row>
    <row r="7" spans="1:14">
      <c r="A7" s="256" t="s">
        <v>78</v>
      </c>
      <c r="B7" s="257" t="s">
        <v>259</v>
      </c>
      <c r="L7" s="252" t="s">
        <v>460</v>
      </c>
    </row>
    <row r="8" spans="1:14">
      <c r="A8" s="256" t="s">
        <v>79</v>
      </c>
      <c r="B8" s="257" t="s">
        <v>80</v>
      </c>
      <c r="C8" s="255"/>
      <c r="E8" s="255"/>
      <c r="F8" s="255"/>
      <c r="G8" s="254"/>
    </row>
    <row r="9" spans="1:14">
      <c r="A9" s="256" t="s">
        <v>83</v>
      </c>
      <c r="B9" s="257" t="s">
        <v>81</v>
      </c>
      <c r="C9" s="255"/>
      <c r="E9" s="255"/>
      <c r="F9" s="255"/>
      <c r="G9" s="254"/>
    </row>
    <row r="10" spans="1:14">
      <c r="A10" s="256" t="s">
        <v>155</v>
      </c>
      <c r="B10" s="257" t="s">
        <v>26</v>
      </c>
      <c r="C10" s="255"/>
      <c r="E10" s="255"/>
      <c r="F10" s="255"/>
      <c r="G10" s="254"/>
    </row>
    <row r="11" spans="1:14">
      <c r="A11" s="256" t="s">
        <v>156</v>
      </c>
      <c r="B11" s="257" t="s">
        <v>82</v>
      </c>
      <c r="C11" s="255"/>
      <c r="E11" s="255"/>
      <c r="F11" s="255"/>
      <c r="G11" s="254"/>
    </row>
    <row r="12" spans="1:14">
      <c r="A12" s="256" t="s">
        <v>239</v>
      </c>
      <c r="B12" s="257" t="s">
        <v>67</v>
      </c>
      <c r="C12" s="255"/>
      <c r="E12" s="255"/>
      <c r="F12" s="255"/>
      <c r="G12" s="254"/>
    </row>
    <row r="13" spans="1:14">
      <c r="A13" s="256" t="s">
        <v>240</v>
      </c>
      <c r="B13" s="257" t="s">
        <v>20</v>
      </c>
      <c r="C13" s="255"/>
      <c r="E13" s="255"/>
      <c r="F13" s="255"/>
      <c r="G13" s="254"/>
    </row>
    <row r="14" spans="1:14">
      <c r="A14" s="256" t="s">
        <v>262</v>
      </c>
      <c r="B14" s="257" t="s">
        <v>84</v>
      </c>
      <c r="G14" s="258"/>
    </row>
    <row r="15" spans="1:14">
      <c r="A15" s="256" t="s">
        <v>262</v>
      </c>
      <c r="B15" s="257" t="s">
        <v>257</v>
      </c>
      <c r="G15" s="254"/>
    </row>
    <row r="16" spans="1:14">
      <c r="A16" s="256" t="s">
        <v>263</v>
      </c>
      <c r="B16" s="257" t="s">
        <v>157</v>
      </c>
      <c r="G16" s="254"/>
    </row>
    <row r="17" spans="1:2">
      <c r="A17" s="256" t="s">
        <v>265</v>
      </c>
      <c r="B17" s="257" t="s">
        <v>351</v>
      </c>
    </row>
    <row r="18" spans="1:2">
      <c r="A18" s="256" t="s">
        <v>453</v>
      </c>
      <c r="B18" s="257" t="s">
        <v>454</v>
      </c>
    </row>
  </sheetData>
  <sheetProtection algorithmName="SHA-512" hashValue="zqAe0irTU+ZhRpGD8lxZFPsjhv5LX3cQABWZ8oDx+UMOeVNXFfbSIAhaZgebjyCMgJEeHV1twOqKraIRC4rmBg==" saltValue="HrPr0sDPujPmH3ioQjSi0A==" spinCount="100000" sheet="1" objects="1" scenarios="1"/>
  <hyperlinks>
    <hyperlink ref="B8" location="คุมใบสำคัญรับ!Print_Area" display="คุมใบสำคัญรับ" xr:uid="{AB48C1FA-A05F-434C-82D1-188DA072D94B}"/>
    <hyperlink ref="B10" location="ใบคุมใบกำกับภาษีขาย!Print_Area" display="ใบคุมใบกำกับภาษีขาย" xr:uid="{70AFA320-EDEC-4BFD-924C-3CE9355E2AD3}"/>
    <hyperlink ref="B11" location="คุมใบสำคัญจ่าย!Print_Area" display="คุมใบสำคัญจ่าย" xr:uid="{16B57026-236D-4EE3-B0B9-A1200977B36F}"/>
    <hyperlink ref="B12" location="ใบสำคัญจ่าย!Print_Area" display="ใบสำคัญจ่าย" xr:uid="{F9AA416A-03B6-4064-97CA-B0B9B6E8914B}"/>
    <hyperlink ref="B13" location="ใบคุมใบกำกับภาษีซื้อ!Print_Area" display="ใบคุมใบกำกับภาษีซื้อ" xr:uid="{93824D53-F5C4-4C24-AAAB-AF8F7BB6939A}"/>
    <hyperlink ref="B14" location="'ใบคุมภาษีหัก ณ ที่จ่าย'!Print_Area" display="ใบคุมภาษีหัก ณ ที่จ่าย" xr:uid="{8A36B5E0-ABB3-4322-8E53-0B19A8DBFFE9}"/>
    <hyperlink ref="B9" location="ใบสำคัญรับ!Print_Area" display="ใบสำคัญรับ" xr:uid="{79296F9D-0B63-4D5B-8BDE-22B4389D733F}"/>
    <hyperlink ref="B15" location="คุมประจำปีเงินเดือน!Print_Area" display="คุมประจำปีเงินเดือน" xr:uid="{DF266363-08FB-4446-822C-7AF42049129B}"/>
    <hyperlink ref="B16" location="สรุปการจ่ายเงินเดือนรายเดือน!Print_Area" display="สรุปการจ่ายเงินเดือนรายเดือน" xr:uid="{CD7517B5-A520-4622-B717-2F0EA4F73EA6}"/>
    <hyperlink ref="B4" location="'ธนาคาร กรแสรายวัน'!A1" display="คุมบัญชีธนาคารกระแสรายวัน" xr:uid="{6CF21D5F-E5FE-4171-9999-1756627E5E8E}"/>
    <hyperlink ref="B5" location="บัญชีออมทรัพย์!A1" display="คุมบัญชีธนาคารออมทรัพย์" xr:uid="{DB624114-682D-4BE1-AE45-6264217E9B03}"/>
    <hyperlink ref="B6" r:id="rId1" location="'สินค้า 1'!A1" xr:uid="{CA08991A-9F63-44BC-9E03-EAB7E8B19B11}"/>
    <hyperlink ref="B7" r:id="rId2" location="ทะเบียนสินทรัพย์!A1" xr:uid="{6DFF7220-6662-4E43-B300-D2F2285C4D9A}"/>
    <hyperlink ref="B17" r:id="rId3" location="ตัวอย่างคำนวณหักภาษี!A1" xr:uid="{C8327B3E-5D1B-4BAB-89CB-0548CF5C3862}"/>
    <hyperlink ref="B18" r:id="rId4" location="ตัวอย่างสลิป!A1" xr:uid="{8EEFFA42-7A78-44DB-B104-579DD57A7D84}"/>
    <hyperlink ref="L6" r:id="rId5" xr:uid="{CA340BFD-0088-426E-B6E5-94BA4E13A738}"/>
    <hyperlink ref="B3" r:id="rId6" location="เงินสดย่อย!A1:G34" xr:uid="{3FB22EA4-3C10-4D53-9A6D-86380987C32C}"/>
  </hyperlinks>
  <pageMargins left="0.7" right="0.7" top="0.75" bottom="0.75" header="0.3" footer="0.3"/>
  <pageSetup orientation="portrait" r:id="rId7"/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303C-1104-4658-8E04-A4332926EF34}">
  <sheetPr>
    <tabColor rgb="FF00B0F0"/>
  </sheetPr>
  <dimension ref="A1:S208"/>
  <sheetViews>
    <sheetView zoomScale="80" zoomScaleNormal="80" workbookViewId="0">
      <pane ySplit="4" topLeftCell="A5" activePane="bottomLeft" state="frozen"/>
      <selection pane="bottomLeft" activeCell="U27" sqref="U27"/>
    </sheetView>
  </sheetViews>
  <sheetFormatPr defaultColWidth="9" defaultRowHeight="21.5"/>
  <cols>
    <col min="1" max="1" width="30.4140625" style="129" bestFit="1" customWidth="1"/>
    <col min="2" max="2" width="2.5" style="129" bestFit="1" customWidth="1"/>
    <col min="3" max="3" width="18.08203125" style="129" customWidth="1"/>
    <col min="4" max="4" width="9" style="129" bestFit="1" customWidth="1"/>
    <col min="5" max="17" width="10.4140625" style="129" customWidth="1"/>
    <col min="18" max="18" width="9.6640625" style="129" bestFit="1" customWidth="1"/>
    <col min="19" max="16384" width="9" style="156"/>
  </cols>
  <sheetData>
    <row r="1" spans="1:17">
      <c r="A1" s="128" t="s">
        <v>58</v>
      </c>
      <c r="B1" s="128"/>
      <c r="C1" s="128"/>
      <c r="D1" s="128"/>
      <c r="E1" s="128"/>
      <c r="F1" s="128"/>
      <c r="G1" s="128"/>
      <c r="H1" s="128"/>
    </row>
    <row r="2" spans="1:17">
      <c r="A2" s="130" t="s">
        <v>227</v>
      </c>
      <c r="B2" s="130"/>
      <c r="E2" s="131">
        <v>0.05</v>
      </c>
      <c r="F2" s="131">
        <v>0.05</v>
      </c>
      <c r="G2" s="131">
        <v>0.05</v>
      </c>
      <c r="H2" s="131">
        <v>0.05</v>
      </c>
      <c r="I2" s="131">
        <v>0.05</v>
      </c>
      <c r="J2" s="131">
        <v>0.05</v>
      </c>
      <c r="K2" s="131">
        <v>0.05</v>
      </c>
      <c r="L2" s="131">
        <v>0.05</v>
      </c>
      <c r="M2" s="131">
        <v>0.05</v>
      </c>
      <c r="N2" s="131">
        <v>0.05</v>
      </c>
      <c r="O2" s="131">
        <v>0.05</v>
      </c>
      <c r="P2" s="131">
        <v>0.05</v>
      </c>
    </row>
    <row r="3" spans="1:17">
      <c r="A3" s="132" t="s">
        <v>85</v>
      </c>
      <c r="B3" s="133"/>
      <c r="C3" s="134" t="s">
        <v>86</v>
      </c>
      <c r="D3" s="134"/>
      <c r="E3" s="135" t="s">
        <v>87</v>
      </c>
      <c r="F3" s="135" t="s">
        <v>88</v>
      </c>
      <c r="G3" s="136" t="s">
        <v>89</v>
      </c>
      <c r="H3" s="136" t="s">
        <v>90</v>
      </c>
      <c r="I3" s="135" t="s">
        <v>91</v>
      </c>
      <c r="J3" s="135" t="s">
        <v>92</v>
      </c>
      <c r="K3" s="135" t="s">
        <v>93</v>
      </c>
      <c r="L3" s="135" t="s">
        <v>94</v>
      </c>
      <c r="M3" s="135" t="s">
        <v>95</v>
      </c>
      <c r="N3" s="135" t="s">
        <v>96</v>
      </c>
      <c r="O3" s="135" t="s">
        <v>97</v>
      </c>
      <c r="P3" s="135" t="s">
        <v>98</v>
      </c>
      <c r="Q3" s="135" t="s">
        <v>63</v>
      </c>
    </row>
    <row r="4" spans="1:17">
      <c r="A4" s="137"/>
      <c r="B4" s="130"/>
      <c r="C4" s="138"/>
      <c r="D4" s="139"/>
      <c r="E4" s="135"/>
      <c r="F4" s="135"/>
      <c r="G4" s="136"/>
      <c r="H4" s="136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40" t="s">
        <v>210</v>
      </c>
      <c r="B5" s="141">
        <v>1</v>
      </c>
      <c r="C5" s="141" t="s">
        <v>99</v>
      </c>
      <c r="D5" s="141" t="s">
        <v>100</v>
      </c>
      <c r="E5" s="142">
        <v>50000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>
        <f t="shared" ref="Q5:Q58" si="0">SUM(E5:P5)</f>
        <v>50000</v>
      </c>
    </row>
    <row r="6" spans="1:17">
      <c r="A6" s="143" t="s">
        <v>101</v>
      </c>
      <c r="B6" s="144">
        <v>1</v>
      </c>
      <c r="C6" s="145" t="s">
        <v>102</v>
      </c>
      <c r="D6" s="146" t="s">
        <v>100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>
        <f t="shared" si="0"/>
        <v>0</v>
      </c>
    </row>
    <row r="7" spans="1:17">
      <c r="A7" s="148" t="s">
        <v>103</v>
      </c>
      <c r="B7" s="144">
        <v>1</v>
      </c>
      <c r="C7" s="145" t="s">
        <v>104</v>
      </c>
      <c r="D7" s="146" t="s">
        <v>100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>
        <f t="shared" si="0"/>
        <v>0</v>
      </c>
    </row>
    <row r="8" spans="1:17">
      <c r="A8" s="148" t="s">
        <v>105</v>
      </c>
      <c r="B8" s="144">
        <v>1</v>
      </c>
      <c r="C8" s="145" t="s">
        <v>106</v>
      </c>
      <c r="D8" s="146" t="s">
        <v>100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>
        <f t="shared" si="0"/>
        <v>0</v>
      </c>
    </row>
    <row r="9" spans="1:17">
      <c r="A9" s="149"/>
      <c r="B9" s="146">
        <v>1</v>
      </c>
      <c r="C9" s="146" t="s">
        <v>66</v>
      </c>
      <c r="D9" s="146" t="s">
        <v>100</v>
      </c>
      <c r="E9" s="147">
        <v>1200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>
        <f t="shared" si="0"/>
        <v>1200</v>
      </c>
    </row>
    <row r="10" spans="1:17">
      <c r="A10" s="148"/>
      <c r="B10" s="150">
        <v>1</v>
      </c>
      <c r="C10" s="150" t="s">
        <v>107</v>
      </c>
      <c r="D10" s="150" t="s">
        <v>108</v>
      </c>
      <c r="E10" s="151">
        <f>E5</f>
        <v>50000</v>
      </c>
      <c r="F10" s="151">
        <f t="shared" ref="F10:P10" si="1">F5</f>
        <v>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0"/>
        <v>50000</v>
      </c>
    </row>
    <row r="11" spans="1:17">
      <c r="A11" s="148"/>
      <c r="B11" s="144">
        <v>1</v>
      </c>
      <c r="C11" s="146" t="s">
        <v>109</v>
      </c>
      <c r="D11" s="145" t="s">
        <v>108</v>
      </c>
      <c r="E11" s="147">
        <v>0</v>
      </c>
      <c r="F11" s="147">
        <f>ROUNDUP(F10*0.05,0)</f>
        <v>0</v>
      </c>
      <c r="G11" s="147">
        <f t="shared" ref="G11:K11" si="2">ROUNDUP(G10*0.05,0)</f>
        <v>0</v>
      </c>
      <c r="H11" s="147">
        <f t="shared" si="2"/>
        <v>0</v>
      </c>
      <c r="I11" s="147">
        <f t="shared" si="2"/>
        <v>0</v>
      </c>
      <c r="J11" s="147">
        <f t="shared" si="2"/>
        <v>0</v>
      </c>
      <c r="K11" s="147">
        <f t="shared" si="2"/>
        <v>0</v>
      </c>
      <c r="L11" s="147">
        <f>ROUNDUP(L10*0.05,0)</f>
        <v>0</v>
      </c>
      <c r="M11" s="147">
        <f>ROUNDUP(M10*0.05,0)</f>
        <v>0</v>
      </c>
      <c r="N11" s="147">
        <f>ROUNDUP(N10*0.05,0)</f>
        <v>0</v>
      </c>
      <c r="O11" s="147">
        <f>ROUNDUP(O10*0.05,0)</f>
        <v>0</v>
      </c>
      <c r="P11" s="147">
        <f>ROUNDUP(P10*0.05,0)</f>
        <v>0</v>
      </c>
      <c r="Q11" s="147">
        <f t="shared" si="0"/>
        <v>0</v>
      </c>
    </row>
    <row r="12" spans="1:17" ht="21" customHeight="1">
      <c r="A12" s="148"/>
      <c r="B12" s="144">
        <v>1</v>
      </c>
      <c r="C12" s="146" t="s">
        <v>110</v>
      </c>
      <c r="D12" s="145"/>
      <c r="E12" s="147">
        <f>E5+E6+E7+E8</f>
        <v>50000</v>
      </c>
      <c r="F12" s="147">
        <f>F5+F6+F7+F8</f>
        <v>0</v>
      </c>
      <c r="G12" s="147">
        <f t="shared" ref="G12:K12" si="3">G5+G6+G7+G8</f>
        <v>0</v>
      </c>
      <c r="H12" s="147">
        <f t="shared" si="3"/>
        <v>0</v>
      </c>
      <c r="I12" s="147">
        <f t="shared" si="3"/>
        <v>0</v>
      </c>
      <c r="J12" s="147">
        <f t="shared" si="3"/>
        <v>0</v>
      </c>
      <c r="K12" s="147">
        <f t="shared" si="3"/>
        <v>0</v>
      </c>
      <c r="L12" s="147">
        <f>L5+L6+L7+L8</f>
        <v>0</v>
      </c>
      <c r="M12" s="147">
        <f>M5+M6+M7+M8</f>
        <v>0</v>
      </c>
      <c r="N12" s="147">
        <f>N5+N6+N7+N8</f>
        <v>0</v>
      </c>
      <c r="O12" s="147">
        <f>O5+O6+O7+O8</f>
        <v>0</v>
      </c>
      <c r="P12" s="147">
        <f>P5+P6+P7+P8</f>
        <v>0</v>
      </c>
      <c r="Q12" s="147">
        <f t="shared" si="0"/>
        <v>50000</v>
      </c>
    </row>
    <row r="13" spans="1:17">
      <c r="A13" s="148"/>
      <c r="B13" s="144">
        <v>1</v>
      </c>
      <c r="C13" s="146" t="s">
        <v>111</v>
      </c>
      <c r="D13" s="145"/>
      <c r="E13" s="147">
        <f>E12-E9-E11</f>
        <v>48800</v>
      </c>
      <c r="F13" s="147">
        <f>F12-F9-F11</f>
        <v>0</v>
      </c>
      <c r="G13" s="147">
        <f t="shared" ref="G13:K13" si="4">G12-G9-G11</f>
        <v>0</v>
      </c>
      <c r="H13" s="147">
        <f t="shared" si="4"/>
        <v>0</v>
      </c>
      <c r="I13" s="147">
        <f>I12-I9-I11</f>
        <v>0</v>
      </c>
      <c r="J13" s="147">
        <f>J12-J9-J11</f>
        <v>0</v>
      </c>
      <c r="K13" s="147">
        <f t="shared" si="4"/>
        <v>0</v>
      </c>
      <c r="L13" s="147">
        <f>L12-L9-L11</f>
        <v>0</v>
      </c>
      <c r="M13" s="147">
        <f>M12-M9-M11</f>
        <v>0</v>
      </c>
      <c r="N13" s="147">
        <f>N12-N9-N11</f>
        <v>0</v>
      </c>
      <c r="O13" s="147">
        <f>O12-O9-O11</f>
        <v>0</v>
      </c>
      <c r="P13" s="147">
        <f>P12-P9-P11</f>
        <v>0</v>
      </c>
      <c r="Q13" s="147">
        <f t="shared" si="0"/>
        <v>48800</v>
      </c>
    </row>
    <row r="14" spans="1:17">
      <c r="A14" s="140" t="s">
        <v>211</v>
      </c>
      <c r="B14" s="141">
        <v>2</v>
      </c>
      <c r="C14" s="141" t="s">
        <v>99</v>
      </c>
      <c r="D14" s="141" t="s">
        <v>100</v>
      </c>
      <c r="E14" s="142">
        <v>15000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>
        <f t="shared" si="0"/>
        <v>15000</v>
      </c>
    </row>
    <row r="15" spans="1:17">
      <c r="A15" s="143" t="s">
        <v>112</v>
      </c>
      <c r="B15" s="144">
        <v>2</v>
      </c>
      <c r="C15" s="145" t="s">
        <v>102</v>
      </c>
      <c r="D15" s="146" t="s">
        <v>100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>
        <f t="shared" si="0"/>
        <v>0</v>
      </c>
    </row>
    <row r="16" spans="1:17">
      <c r="A16" s="148" t="s">
        <v>103</v>
      </c>
      <c r="B16" s="144">
        <v>2</v>
      </c>
      <c r="C16" s="145" t="s">
        <v>104</v>
      </c>
      <c r="D16" s="146" t="s">
        <v>100</v>
      </c>
      <c r="E16" s="147">
        <v>1500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>
        <f t="shared" si="0"/>
        <v>1500</v>
      </c>
    </row>
    <row r="17" spans="1:17">
      <c r="A17" s="148" t="s">
        <v>105</v>
      </c>
      <c r="B17" s="146">
        <v>2</v>
      </c>
      <c r="C17" s="145" t="s">
        <v>106</v>
      </c>
      <c r="D17" s="146" t="s">
        <v>100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>
        <f t="shared" si="0"/>
        <v>0</v>
      </c>
    </row>
    <row r="18" spans="1:17">
      <c r="A18" s="149"/>
      <c r="B18" s="152">
        <v>2</v>
      </c>
      <c r="C18" s="146" t="s">
        <v>66</v>
      </c>
      <c r="D18" s="146" t="s">
        <v>100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>
        <f t="shared" si="0"/>
        <v>0</v>
      </c>
    </row>
    <row r="19" spans="1:17">
      <c r="A19" s="148"/>
      <c r="B19" s="153">
        <v>2</v>
      </c>
      <c r="C19" s="150" t="s">
        <v>107</v>
      </c>
      <c r="D19" s="150" t="s">
        <v>108</v>
      </c>
      <c r="E19" s="151">
        <f>E14</f>
        <v>15000</v>
      </c>
      <c r="F19" s="151">
        <f>F14</f>
        <v>0</v>
      </c>
      <c r="G19" s="151">
        <f t="shared" ref="G19:P19" si="5">G14</f>
        <v>0</v>
      </c>
      <c r="H19" s="151">
        <f t="shared" si="5"/>
        <v>0</v>
      </c>
      <c r="I19" s="151">
        <f t="shared" si="5"/>
        <v>0</v>
      </c>
      <c r="J19" s="151">
        <f t="shared" si="5"/>
        <v>0</v>
      </c>
      <c r="K19" s="151">
        <f t="shared" si="5"/>
        <v>0</v>
      </c>
      <c r="L19" s="151">
        <f t="shared" si="5"/>
        <v>0</v>
      </c>
      <c r="M19" s="151">
        <f t="shared" si="5"/>
        <v>0</v>
      </c>
      <c r="N19" s="151">
        <f t="shared" si="5"/>
        <v>0</v>
      </c>
      <c r="O19" s="151">
        <f t="shared" si="5"/>
        <v>0</v>
      </c>
      <c r="P19" s="151">
        <f t="shared" si="5"/>
        <v>0</v>
      </c>
      <c r="Q19" s="151">
        <f t="shared" si="0"/>
        <v>15000</v>
      </c>
    </row>
    <row r="20" spans="1:17">
      <c r="A20" s="148"/>
      <c r="B20" s="152">
        <v>2</v>
      </c>
      <c r="C20" s="146" t="s">
        <v>109</v>
      </c>
      <c r="D20" s="145" t="s">
        <v>108</v>
      </c>
      <c r="E20" s="147">
        <f>ROUNDUP(E19*0.05,0)</f>
        <v>750</v>
      </c>
      <c r="F20" s="147">
        <f>ROUNDUP(F19*0.05,0)</f>
        <v>0</v>
      </c>
      <c r="G20" s="147">
        <f t="shared" ref="G20:K20" si="6">ROUNDUP(G19*0.05,0)</f>
        <v>0</v>
      </c>
      <c r="H20" s="147">
        <f t="shared" si="6"/>
        <v>0</v>
      </c>
      <c r="I20" s="147">
        <f t="shared" si="6"/>
        <v>0</v>
      </c>
      <c r="J20" s="147">
        <f t="shared" si="6"/>
        <v>0</v>
      </c>
      <c r="K20" s="147">
        <f t="shared" si="6"/>
        <v>0</v>
      </c>
      <c r="L20" s="147">
        <f>ROUNDUP(L19*0.05,0)</f>
        <v>0</v>
      </c>
      <c r="M20" s="147">
        <f>ROUNDUP(M19*0.05,0)</f>
        <v>0</v>
      </c>
      <c r="N20" s="147">
        <f>ROUNDUP(N19*0.05,0)</f>
        <v>0</v>
      </c>
      <c r="O20" s="147">
        <f>ROUNDUP(O19*0.05,0)</f>
        <v>0</v>
      </c>
      <c r="P20" s="147">
        <f>ROUNDUP(P19*0.05,0)</f>
        <v>0</v>
      </c>
      <c r="Q20" s="147">
        <f t="shared" si="0"/>
        <v>750</v>
      </c>
    </row>
    <row r="21" spans="1:17">
      <c r="A21" s="148"/>
      <c r="B21" s="144">
        <v>2</v>
      </c>
      <c r="C21" s="146" t="s">
        <v>110</v>
      </c>
      <c r="D21" s="145"/>
      <c r="E21" s="147">
        <f>E14+E15+E16+E17</f>
        <v>16500</v>
      </c>
      <c r="F21" s="147">
        <f>F14+F15+F16+F17</f>
        <v>0</v>
      </c>
      <c r="G21" s="147">
        <f t="shared" ref="G21:K21" si="7">G14+G15+G16+G17</f>
        <v>0</v>
      </c>
      <c r="H21" s="147">
        <f t="shared" si="7"/>
        <v>0</v>
      </c>
      <c r="I21" s="147">
        <f t="shared" si="7"/>
        <v>0</v>
      </c>
      <c r="J21" s="147">
        <f t="shared" si="7"/>
        <v>0</v>
      </c>
      <c r="K21" s="147">
        <f t="shared" si="7"/>
        <v>0</v>
      </c>
      <c r="L21" s="147">
        <f>L14+L15+L16+L17</f>
        <v>0</v>
      </c>
      <c r="M21" s="147">
        <f>M14+M15+M16+M17</f>
        <v>0</v>
      </c>
      <c r="N21" s="147">
        <f>N14+N15+N16+N17</f>
        <v>0</v>
      </c>
      <c r="O21" s="147">
        <f>O14+O15+O16+O17</f>
        <v>0</v>
      </c>
      <c r="P21" s="147">
        <f>P14+P15+P16+P17</f>
        <v>0</v>
      </c>
      <c r="Q21" s="147">
        <f t="shared" si="0"/>
        <v>16500</v>
      </c>
    </row>
    <row r="22" spans="1:17">
      <c r="A22" s="148"/>
      <c r="B22" s="144">
        <v>2</v>
      </c>
      <c r="C22" s="146" t="s">
        <v>111</v>
      </c>
      <c r="D22" s="145"/>
      <c r="E22" s="147">
        <f>E21-E18-E20</f>
        <v>15750</v>
      </c>
      <c r="F22" s="147">
        <f>F21-F18-F20</f>
        <v>0</v>
      </c>
      <c r="G22" s="147">
        <f t="shared" ref="G22:K22" si="8">G21-G18-G20</f>
        <v>0</v>
      </c>
      <c r="H22" s="147">
        <f t="shared" si="8"/>
        <v>0</v>
      </c>
      <c r="I22" s="147">
        <f t="shared" si="8"/>
        <v>0</v>
      </c>
      <c r="J22" s="147">
        <f t="shared" si="8"/>
        <v>0</v>
      </c>
      <c r="K22" s="147">
        <f t="shared" si="8"/>
        <v>0</v>
      </c>
      <c r="L22" s="147">
        <f>L21-L18-L20</f>
        <v>0</v>
      </c>
      <c r="M22" s="147">
        <f>M21-M18-M20</f>
        <v>0</v>
      </c>
      <c r="N22" s="147">
        <f>N21-N18-N20</f>
        <v>0</v>
      </c>
      <c r="O22" s="147">
        <f>O21-O18-O20</f>
        <v>0</v>
      </c>
      <c r="P22" s="147">
        <f>P21-P18-P20</f>
        <v>0</v>
      </c>
      <c r="Q22" s="147">
        <f t="shared" si="0"/>
        <v>15750</v>
      </c>
    </row>
    <row r="23" spans="1:17">
      <c r="A23" s="140"/>
      <c r="B23" s="141">
        <v>3</v>
      </c>
      <c r="C23" s="141" t="s">
        <v>99</v>
      </c>
      <c r="D23" s="141" t="s">
        <v>100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>
        <f t="shared" si="0"/>
        <v>0</v>
      </c>
    </row>
    <row r="24" spans="1:17">
      <c r="A24" s="143"/>
      <c r="B24" s="144">
        <v>3</v>
      </c>
      <c r="C24" s="145" t="s">
        <v>102</v>
      </c>
      <c r="D24" s="146" t="s">
        <v>100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>
        <f t="shared" si="0"/>
        <v>0</v>
      </c>
    </row>
    <row r="25" spans="1:17">
      <c r="A25" s="148" t="s">
        <v>113</v>
      </c>
      <c r="B25" s="144">
        <v>3</v>
      </c>
      <c r="C25" s="145" t="s">
        <v>104</v>
      </c>
      <c r="D25" s="146" t="s">
        <v>100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>
        <f t="shared" si="0"/>
        <v>0</v>
      </c>
    </row>
    <row r="26" spans="1:17">
      <c r="A26" s="148" t="s">
        <v>105</v>
      </c>
      <c r="B26" s="144">
        <v>3</v>
      </c>
      <c r="C26" s="145" t="s">
        <v>106</v>
      </c>
      <c r="D26" s="146" t="s">
        <v>100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>
        <f t="shared" si="0"/>
        <v>0</v>
      </c>
    </row>
    <row r="27" spans="1:17">
      <c r="A27" s="149"/>
      <c r="B27" s="146">
        <v>3</v>
      </c>
      <c r="C27" s="146" t="s">
        <v>66</v>
      </c>
      <c r="D27" s="146" t="s">
        <v>100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>
        <f t="shared" si="0"/>
        <v>0</v>
      </c>
    </row>
    <row r="28" spans="1:17">
      <c r="A28" s="148"/>
      <c r="B28" s="150">
        <v>3</v>
      </c>
      <c r="C28" s="150" t="s">
        <v>107</v>
      </c>
      <c r="D28" s="150" t="s">
        <v>108</v>
      </c>
      <c r="E28" s="151">
        <f>E23</f>
        <v>0</v>
      </c>
      <c r="F28" s="151">
        <f>F23</f>
        <v>0</v>
      </c>
      <c r="G28" s="151">
        <f t="shared" ref="G28:P28" si="9">G23</f>
        <v>0</v>
      </c>
      <c r="H28" s="151">
        <f t="shared" si="9"/>
        <v>0</v>
      </c>
      <c r="I28" s="151">
        <f t="shared" si="9"/>
        <v>0</v>
      </c>
      <c r="J28" s="151">
        <f t="shared" si="9"/>
        <v>0</v>
      </c>
      <c r="K28" s="151">
        <f t="shared" si="9"/>
        <v>0</v>
      </c>
      <c r="L28" s="151">
        <f t="shared" si="9"/>
        <v>0</v>
      </c>
      <c r="M28" s="151">
        <f t="shared" si="9"/>
        <v>0</v>
      </c>
      <c r="N28" s="151">
        <f t="shared" si="9"/>
        <v>0</v>
      </c>
      <c r="O28" s="151">
        <f t="shared" si="9"/>
        <v>0</v>
      </c>
      <c r="P28" s="151">
        <f t="shared" si="9"/>
        <v>0</v>
      </c>
      <c r="Q28" s="151">
        <f t="shared" si="0"/>
        <v>0</v>
      </c>
    </row>
    <row r="29" spans="1:17">
      <c r="A29" s="148"/>
      <c r="B29" s="144">
        <v>3</v>
      </c>
      <c r="C29" s="146" t="s">
        <v>109</v>
      </c>
      <c r="D29" s="145" t="s">
        <v>108</v>
      </c>
      <c r="E29" s="147">
        <f>ROUNDUP(E28*0.05,0)</f>
        <v>0</v>
      </c>
      <c r="F29" s="147">
        <f>ROUNDUP(F28*0.05,0)</f>
        <v>0</v>
      </c>
      <c r="G29" s="147">
        <f t="shared" ref="G29:K29" si="10">ROUNDUP(G28*0.05,0)</f>
        <v>0</v>
      </c>
      <c r="H29" s="147">
        <f t="shared" si="10"/>
        <v>0</v>
      </c>
      <c r="I29" s="147">
        <f t="shared" si="10"/>
        <v>0</v>
      </c>
      <c r="J29" s="147">
        <f t="shared" si="10"/>
        <v>0</v>
      </c>
      <c r="K29" s="147">
        <f t="shared" si="10"/>
        <v>0</v>
      </c>
      <c r="L29" s="147">
        <f>ROUNDUP(L28*0.05,0)</f>
        <v>0</v>
      </c>
      <c r="M29" s="147">
        <f>ROUNDUP(M28*0.05,0)</f>
        <v>0</v>
      </c>
      <c r="N29" s="147">
        <f>ROUNDUP(N28*0.05,0)</f>
        <v>0</v>
      </c>
      <c r="O29" s="147">
        <f>ROUNDUP(O28*0.05,0)</f>
        <v>0</v>
      </c>
      <c r="P29" s="147">
        <f>ROUNDUP(P28*0.05,0)</f>
        <v>0</v>
      </c>
      <c r="Q29" s="147">
        <f t="shared" si="0"/>
        <v>0</v>
      </c>
    </row>
    <row r="30" spans="1:17">
      <c r="A30" s="148"/>
      <c r="B30" s="144">
        <v>3</v>
      </c>
      <c r="C30" s="146" t="s">
        <v>110</v>
      </c>
      <c r="D30" s="145"/>
      <c r="E30" s="147">
        <f>E23+E24+E25+E26</f>
        <v>0</v>
      </c>
      <c r="F30" s="147">
        <f>F23+F24+F25+F26</f>
        <v>0</v>
      </c>
      <c r="G30" s="147">
        <f t="shared" ref="G30:K30" si="11">G23+G24+G25+G26</f>
        <v>0</v>
      </c>
      <c r="H30" s="147">
        <f t="shared" si="11"/>
        <v>0</v>
      </c>
      <c r="I30" s="147">
        <f t="shared" si="11"/>
        <v>0</v>
      </c>
      <c r="J30" s="147">
        <f t="shared" si="11"/>
        <v>0</v>
      </c>
      <c r="K30" s="147">
        <f t="shared" si="11"/>
        <v>0</v>
      </c>
      <c r="L30" s="147">
        <f>L23+L24+L25+L26</f>
        <v>0</v>
      </c>
      <c r="M30" s="147">
        <f>M23+M24+M25+M26</f>
        <v>0</v>
      </c>
      <c r="N30" s="147">
        <f>N23+N24+N25+N26</f>
        <v>0</v>
      </c>
      <c r="O30" s="147">
        <f>O23+O24+O25+O26</f>
        <v>0</v>
      </c>
      <c r="P30" s="147">
        <f>P23+P24+P25+P26</f>
        <v>0</v>
      </c>
      <c r="Q30" s="147">
        <f t="shared" si="0"/>
        <v>0</v>
      </c>
    </row>
    <row r="31" spans="1:17">
      <c r="A31" s="148"/>
      <c r="B31" s="144">
        <v>3</v>
      </c>
      <c r="C31" s="146" t="s">
        <v>111</v>
      </c>
      <c r="D31" s="145"/>
      <c r="E31" s="147">
        <f>E30-E27-E29</f>
        <v>0</v>
      </c>
      <c r="F31" s="147">
        <f>F30-F27-F29</f>
        <v>0</v>
      </c>
      <c r="G31" s="147">
        <f t="shared" ref="G31:K31" si="12">G30-G27-G29</f>
        <v>0</v>
      </c>
      <c r="H31" s="147">
        <f t="shared" si="12"/>
        <v>0</v>
      </c>
      <c r="I31" s="147">
        <f t="shared" si="12"/>
        <v>0</v>
      </c>
      <c r="J31" s="147">
        <f t="shared" si="12"/>
        <v>0</v>
      </c>
      <c r="K31" s="147">
        <f t="shared" si="12"/>
        <v>0</v>
      </c>
      <c r="L31" s="147">
        <f>L30-L27-L29</f>
        <v>0</v>
      </c>
      <c r="M31" s="147">
        <f>M30-M27-M29</f>
        <v>0</v>
      </c>
      <c r="N31" s="147">
        <f>N30-N27-N29</f>
        <v>0</v>
      </c>
      <c r="O31" s="147">
        <f>O30-O27-O29</f>
        <v>0</v>
      </c>
      <c r="P31" s="147">
        <f>P30-P27-P29</f>
        <v>0</v>
      </c>
      <c r="Q31" s="147">
        <f t="shared" si="0"/>
        <v>0</v>
      </c>
    </row>
    <row r="32" spans="1:17">
      <c r="A32" s="154"/>
      <c r="B32" s="141">
        <v>4</v>
      </c>
      <c r="C32" s="141" t="s">
        <v>99</v>
      </c>
      <c r="D32" s="141" t="s">
        <v>100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>
        <f t="shared" si="0"/>
        <v>0</v>
      </c>
    </row>
    <row r="33" spans="1:18">
      <c r="A33" s="155"/>
      <c r="B33" s="144">
        <v>4</v>
      </c>
      <c r="C33" s="145" t="s">
        <v>102</v>
      </c>
      <c r="D33" s="146" t="s">
        <v>100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>
        <f t="shared" si="0"/>
        <v>0</v>
      </c>
    </row>
    <row r="34" spans="1:18">
      <c r="A34" s="148" t="s">
        <v>114</v>
      </c>
      <c r="B34" s="144">
        <v>4</v>
      </c>
      <c r="C34" s="145" t="s">
        <v>104</v>
      </c>
      <c r="D34" s="146" t="s">
        <v>100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>
        <f t="shared" si="0"/>
        <v>0</v>
      </c>
    </row>
    <row r="35" spans="1:18">
      <c r="A35" s="148" t="s">
        <v>105</v>
      </c>
      <c r="B35" s="144">
        <v>4</v>
      </c>
      <c r="C35" s="145" t="s">
        <v>106</v>
      </c>
      <c r="D35" s="146" t="s">
        <v>100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>
        <f t="shared" si="0"/>
        <v>0</v>
      </c>
    </row>
    <row r="36" spans="1:18">
      <c r="A36" s="157"/>
      <c r="B36" s="146">
        <v>4</v>
      </c>
      <c r="C36" s="146" t="s">
        <v>66</v>
      </c>
      <c r="D36" s="146" t="s">
        <v>100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>
        <f t="shared" si="0"/>
        <v>0</v>
      </c>
    </row>
    <row r="37" spans="1:18">
      <c r="A37" s="148"/>
      <c r="B37" s="150">
        <v>4</v>
      </c>
      <c r="C37" s="150" t="s">
        <v>107</v>
      </c>
      <c r="D37" s="150" t="s">
        <v>108</v>
      </c>
      <c r="E37" s="151">
        <f>E32</f>
        <v>0</v>
      </c>
      <c r="F37" s="151">
        <f>F32</f>
        <v>0</v>
      </c>
      <c r="G37" s="151">
        <f t="shared" ref="G37:P37" si="13">G32</f>
        <v>0</v>
      </c>
      <c r="H37" s="151">
        <f t="shared" si="13"/>
        <v>0</v>
      </c>
      <c r="I37" s="151">
        <f t="shared" si="13"/>
        <v>0</v>
      </c>
      <c r="J37" s="151">
        <f t="shared" si="13"/>
        <v>0</v>
      </c>
      <c r="K37" s="151">
        <f t="shared" si="13"/>
        <v>0</v>
      </c>
      <c r="L37" s="151">
        <f t="shared" si="13"/>
        <v>0</v>
      </c>
      <c r="M37" s="151">
        <f t="shared" si="13"/>
        <v>0</v>
      </c>
      <c r="N37" s="151">
        <f t="shared" si="13"/>
        <v>0</v>
      </c>
      <c r="O37" s="151">
        <f t="shared" si="13"/>
        <v>0</v>
      </c>
      <c r="P37" s="151">
        <f t="shared" si="13"/>
        <v>0</v>
      </c>
      <c r="Q37" s="151">
        <f t="shared" si="0"/>
        <v>0</v>
      </c>
    </row>
    <row r="38" spans="1:18">
      <c r="A38" s="148"/>
      <c r="B38" s="144">
        <v>4</v>
      </c>
      <c r="C38" s="146" t="s">
        <v>109</v>
      </c>
      <c r="D38" s="145" t="s">
        <v>108</v>
      </c>
      <c r="E38" s="147">
        <f>ROUNDUP(E37*0.05,0)</f>
        <v>0</v>
      </c>
      <c r="F38" s="147">
        <f>ROUNDUP(F37*0.05,0)</f>
        <v>0</v>
      </c>
      <c r="G38" s="147">
        <f t="shared" ref="G38:K38" si="14">ROUNDUP(G37*0.05,0)</f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>ROUNDUP(L37*0.05,0)</f>
        <v>0</v>
      </c>
      <c r="M38" s="147">
        <f>ROUNDUP(M37*0.05,0)</f>
        <v>0</v>
      </c>
      <c r="N38" s="147">
        <f>ROUNDUP(N37*0.05,0)</f>
        <v>0</v>
      </c>
      <c r="O38" s="147">
        <f>ROUNDUP(O37*0.05,0)</f>
        <v>0</v>
      </c>
      <c r="P38" s="147">
        <f>ROUNDUP(P37*0.05,0)</f>
        <v>0</v>
      </c>
      <c r="Q38" s="147">
        <f t="shared" si="0"/>
        <v>0</v>
      </c>
    </row>
    <row r="39" spans="1:18">
      <c r="A39" s="148"/>
      <c r="B39" s="144">
        <v>4</v>
      </c>
      <c r="C39" s="146" t="s">
        <v>110</v>
      </c>
      <c r="D39" s="145"/>
      <c r="E39" s="147">
        <f>E32+E33+E34+E35</f>
        <v>0</v>
      </c>
      <c r="F39" s="147">
        <f>F32+F33+F34+F35</f>
        <v>0</v>
      </c>
      <c r="G39" s="147">
        <f t="shared" ref="G39:K39" si="15">G32+G33+G34+G35</f>
        <v>0</v>
      </c>
      <c r="H39" s="147">
        <f t="shared" si="15"/>
        <v>0</v>
      </c>
      <c r="I39" s="147">
        <f t="shared" si="15"/>
        <v>0</v>
      </c>
      <c r="J39" s="147">
        <f t="shared" si="15"/>
        <v>0</v>
      </c>
      <c r="K39" s="147">
        <f t="shared" si="15"/>
        <v>0</v>
      </c>
      <c r="L39" s="147">
        <f>L32+L33+L34+L35</f>
        <v>0</v>
      </c>
      <c r="M39" s="147">
        <f>M32+M33+M34+M35</f>
        <v>0</v>
      </c>
      <c r="N39" s="147">
        <f>N32+N33+N34+N35</f>
        <v>0</v>
      </c>
      <c r="O39" s="147">
        <f>O32+O33+O34+O35</f>
        <v>0</v>
      </c>
      <c r="P39" s="147">
        <f>P32+P33+P34+P35</f>
        <v>0</v>
      </c>
      <c r="Q39" s="147">
        <f t="shared" si="0"/>
        <v>0</v>
      </c>
    </row>
    <row r="40" spans="1:18">
      <c r="A40" s="148"/>
      <c r="B40" s="144">
        <v>4</v>
      </c>
      <c r="C40" s="146" t="s">
        <v>111</v>
      </c>
      <c r="D40" s="145"/>
      <c r="E40" s="147">
        <f>E39-E36-E38</f>
        <v>0</v>
      </c>
      <c r="F40" s="147">
        <f>F39-F36-F38</f>
        <v>0</v>
      </c>
      <c r="G40" s="147">
        <f t="shared" ref="G40:K40" si="16">G39-G36-G38</f>
        <v>0</v>
      </c>
      <c r="H40" s="147">
        <f t="shared" si="16"/>
        <v>0</v>
      </c>
      <c r="I40" s="147">
        <f>I39-I36-I38</f>
        <v>0</v>
      </c>
      <c r="J40" s="147">
        <f>J39-J36-J38</f>
        <v>0</v>
      </c>
      <c r="K40" s="147">
        <f t="shared" si="16"/>
        <v>0</v>
      </c>
      <c r="L40" s="147">
        <f>L39-L36-L38</f>
        <v>0</v>
      </c>
      <c r="M40" s="147">
        <f>M39-M36-M38</f>
        <v>0</v>
      </c>
      <c r="N40" s="147">
        <f>N39-N36-N38</f>
        <v>0</v>
      </c>
      <c r="O40" s="147">
        <f>O39-O36-O38</f>
        <v>0</v>
      </c>
      <c r="P40" s="147">
        <f>P39-P36-P38</f>
        <v>0</v>
      </c>
      <c r="Q40" s="147">
        <f t="shared" si="0"/>
        <v>0</v>
      </c>
    </row>
    <row r="41" spans="1:18">
      <c r="A41" s="154"/>
      <c r="B41" s="141">
        <v>5</v>
      </c>
      <c r="C41" s="141" t="s">
        <v>99</v>
      </c>
      <c r="D41" s="141" t="s">
        <v>100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>
        <f t="shared" si="0"/>
        <v>0</v>
      </c>
      <c r="R41" s="158"/>
    </row>
    <row r="42" spans="1:18">
      <c r="A42" s="155"/>
      <c r="B42" s="144">
        <v>5</v>
      </c>
      <c r="C42" s="145" t="s">
        <v>102</v>
      </c>
      <c r="D42" s="146" t="s">
        <v>100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>
        <f t="shared" si="0"/>
        <v>0</v>
      </c>
    </row>
    <row r="43" spans="1:18">
      <c r="A43" s="148" t="s">
        <v>115</v>
      </c>
      <c r="B43" s="144">
        <v>5</v>
      </c>
      <c r="C43" s="145" t="s">
        <v>104</v>
      </c>
      <c r="D43" s="146" t="s">
        <v>100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>
        <f t="shared" si="0"/>
        <v>0</v>
      </c>
    </row>
    <row r="44" spans="1:18">
      <c r="A44" s="148" t="s">
        <v>105</v>
      </c>
      <c r="B44" s="144">
        <v>5</v>
      </c>
      <c r="C44" s="145" t="s">
        <v>106</v>
      </c>
      <c r="D44" s="146" t="s">
        <v>100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>
        <f t="shared" si="0"/>
        <v>0</v>
      </c>
    </row>
    <row r="45" spans="1:18">
      <c r="A45" s="157"/>
      <c r="B45" s="146">
        <v>5</v>
      </c>
      <c r="C45" s="146" t="s">
        <v>66</v>
      </c>
      <c r="D45" s="146" t="s">
        <v>100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>
        <f t="shared" si="0"/>
        <v>0</v>
      </c>
    </row>
    <row r="46" spans="1:18">
      <c r="A46" s="148"/>
      <c r="B46" s="150">
        <v>5</v>
      </c>
      <c r="C46" s="150" t="s">
        <v>107</v>
      </c>
      <c r="D46" s="150" t="s">
        <v>108</v>
      </c>
      <c r="E46" s="151">
        <f>E41</f>
        <v>0</v>
      </c>
      <c r="F46" s="151">
        <f>F41</f>
        <v>0</v>
      </c>
      <c r="G46" s="151">
        <f t="shared" ref="G46:P46" si="17">G41</f>
        <v>0</v>
      </c>
      <c r="H46" s="151">
        <f t="shared" si="17"/>
        <v>0</v>
      </c>
      <c r="I46" s="151">
        <f t="shared" si="17"/>
        <v>0</v>
      </c>
      <c r="J46" s="151">
        <f t="shared" si="17"/>
        <v>0</v>
      </c>
      <c r="K46" s="151">
        <f t="shared" si="17"/>
        <v>0</v>
      </c>
      <c r="L46" s="151">
        <f t="shared" si="17"/>
        <v>0</v>
      </c>
      <c r="M46" s="151">
        <f t="shared" si="17"/>
        <v>0</v>
      </c>
      <c r="N46" s="151">
        <f t="shared" si="17"/>
        <v>0</v>
      </c>
      <c r="O46" s="151">
        <f t="shared" si="17"/>
        <v>0</v>
      </c>
      <c r="P46" s="151">
        <f t="shared" si="17"/>
        <v>0</v>
      </c>
      <c r="Q46" s="151">
        <f t="shared" si="0"/>
        <v>0</v>
      </c>
    </row>
    <row r="47" spans="1:18">
      <c r="A47" s="148"/>
      <c r="B47" s="144">
        <v>5</v>
      </c>
      <c r="C47" s="146" t="s">
        <v>109</v>
      </c>
      <c r="D47" s="145" t="s">
        <v>108</v>
      </c>
      <c r="E47" s="147">
        <f>ROUNDUP(E46*0.05,0)</f>
        <v>0</v>
      </c>
      <c r="F47" s="147">
        <f>ROUNDUP(F46*0.05,0)</f>
        <v>0</v>
      </c>
      <c r="G47" s="147">
        <f t="shared" ref="G47:K47" si="18">ROUNDUP(G46*0.05,0)</f>
        <v>0</v>
      </c>
      <c r="H47" s="147">
        <f t="shared" si="18"/>
        <v>0</v>
      </c>
      <c r="I47" s="147">
        <f t="shared" si="18"/>
        <v>0</v>
      </c>
      <c r="J47" s="147">
        <f t="shared" si="18"/>
        <v>0</v>
      </c>
      <c r="K47" s="147">
        <f t="shared" si="18"/>
        <v>0</v>
      </c>
      <c r="L47" s="147">
        <f>ROUNDUP(L46*0.05,0)</f>
        <v>0</v>
      </c>
      <c r="M47" s="147">
        <f>ROUNDUP(M46*0.05,0)</f>
        <v>0</v>
      </c>
      <c r="N47" s="147">
        <f>ROUNDUP(N46*0.05,0)</f>
        <v>0</v>
      </c>
      <c r="O47" s="147">
        <f>ROUNDUP(O46*0.05,0)</f>
        <v>0</v>
      </c>
      <c r="P47" s="147">
        <f>ROUNDUP(P46*0.05,0)</f>
        <v>0</v>
      </c>
      <c r="Q47" s="147">
        <f t="shared" si="0"/>
        <v>0</v>
      </c>
    </row>
    <row r="48" spans="1:18">
      <c r="A48" s="148"/>
      <c r="B48" s="144">
        <v>5</v>
      </c>
      <c r="C48" s="146" t="s">
        <v>110</v>
      </c>
      <c r="D48" s="145"/>
      <c r="E48" s="147">
        <f>E41+E42+E43+E44</f>
        <v>0</v>
      </c>
      <c r="F48" s="147">
        <f>F41+F42+F43+F44</f>
        <v>0</v>
      </c>
      <c r="G48" s="147">
        <f t="shared" ref="G48:K48" si="19">G41+G42+G43+G44</f>
        <v>0</v>
      </c>
      <c r="H48" s="147">
        <f t="shared" si="19"/>
        <v>0</v>
      </c>
      <c r="I48" s="147">
        <f t="shared" si="19"/>
        <v>0</v>
      </c>
      <c r="J48" s="147">
        <f t="shared" si="19"/>
        <v>0</v>
      </c>
      <c r="K48" s="147">
        <f t="shared" si="19"/>
        <v>0</v>
      </c>
      <c r="L48" s="147">
        <f>L41+L42+L43+L44</f>
        <v>0</v>
      </c>
      <c r="M48" s="147">
        <f>M41+M42+M43+M44</f>
        <v>0</v>
      </c>
      <c r="N48" s="147">
        <f>N41+N42+N43+N44</f>
        <v>0</v>
      </c>
      <c r="O48" s="147">
        <f>O41+O42+O43+O44</f>
        <v>0</v>
      </c>
      <c r="P48" s="147">
        <f>P41+P42+P43+P44</f>
        <v>0</v>
      </c>
      <c r="Q48" s="147">
        <f t="shared" si="0"/>
        <v>0</v>
      </c>
    </row>
    <row r="49" spans="1:17">
      <c r="A49" s="148"/>
      <c r="B49" s="144">
        <v>5</v>
      </c>
      <c r="C49" s="146" t="s">
        <v>111</v>
      </c>
      <c r="D49" s="145"/>
      <c r="E49" s="147">
        <f>E48-E45-E47</f>
        <v>0</v>
      </c>
      <c r="F49" s="147">
        <f>F48-F45-F47</f>
        <v>0</v>
      </c>
      <c r="G49" s="147">
        <f t="shared" ref="G49:K49" si="20">G48-G45-G47</f>
        <v>0</v>
      </c>
      <c r="H49" s="147">
        <f t="shared" si="20"/>
        <v>0</v>
      </c>
      <c r="I49" s="147">
        <f t="shared" si="20"/>
        <v>0</v>
      </c>
      <c r="J49" s="147">
        <f t="shared" si="20"/>
        <v>0</v>
      </c>
      <c r="K49" s="147">
        <f t="shared" si="20"/>
        <v>0</v>
      </c>
      <c r="L49" s="147">
        <f>L48-L45-L47</f>
        <v>0</v>
      </c>
      <c r="M49" s="147">
        <f>M48-M45-M47</f>
        <v>0</v>
      </c>
      <c r="N49" s="147">
        <f>N48-N45-N47</f>
        <v>0</v>
      </c>
      <c r="O49" s="147">
        <f>O48-O45-O47</f>
        <v>0</v>
      </c>
      <c r="P49" s="147">
        <f>P48-P45-P47</f>
        <v>0</v>
      </c>
      <c r="Q49" s="147">
        <f t="shared" si="0"/>
        <v>0</v>
      </c>
    </row>
    <row r="50" spans="1:17">
      <c r="A50" s="154"/>
      <c r="B50" s="141">
        <v>6</v>
      </c>
      <c r="C50" s="141" t="s">
        <v>99</v>
      </c>
      <c r="D50" s="141" t="s">
        <v>100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>
        <f t="shared" si="0"/>
        <v>0</v>
      </c>
    </row>
    <row r="51" spans="1:17">
      <c r="A51" s="155"/>
      <c r="B51" s="144">
        <v>6</v>
      </c>
      <c r="C51" s="145" t="s">
        <v>102</v>
      </c>
      <c r="D51" s="146" t="s">
        <v>100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>
        <f t="shared" si="0"/>
        <v>0</v>
      </c>
    </row>
    <row r="52" spans="1:17">
      <c r="A52" s="148" t="s">
        <v>116</v>
      </c>
      <c r="B52" s="144">
        <v>6</v>
      </c>
      <c r="C52" s="145" t="s">
        <v>104</v>
      </c>
      <c r="D52" s="146" t="s">
        <v>100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>
        <f t="shared" si="0"/>
        <v>0</v>
      </c>
    </row>
    <row r="53" spans="1:17">
      <c r="A53" s="148" t="s">
        <v>105</v>
      </c>
      <c r="B53" s="144">
        <v>6</v>
      </c>
      <c r="C53" s="145" t="s">
        <v>106</v>
      </c>
      <c r="D53" s="146" t="s">
        <v>100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>
        <f t="shared" si="0"/>
        <v>0</v>
      </c>
    </row>
    <row r="54" spans="1:17">
      <c r="A54" s="157"/>
      <c r="B54" s="146">
        <v>6</v>
      </c>
      <c r="C54" s="146" t="s">
        <v>66</v>
      </c>
      <c r="D54" s="146" t="s">
        <v>100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>
        <f t="shared" si="0"/>
        <v>0</v>
      </c>
    </row>
    <row r="55" spans="1:17">
      <c r="A55" s="148"/>
      <c r="B55" s="150">
        <v>6</v>
      </c>
      <c r="C55" s="150" t="s">
        <v>107</v>
      </c>
      <c r="D55" s="150" t="s">
        <v>108</v>
      </c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>
        <f t="shared" si="0"/>
        <v>0</v>
      </c>
    </row>
    <row r="56" spans="1:17">
      <c r="A56" s="148"/>
      <c r="B56" s="144">
        <v>6</v>
      </c>
      <c r="C56" s="146" t="s">
        <v>109</v>
      </c>
      <c r="D56" s="145" t="s">
        <v>108</v>
      </c>
      <c r="E56" s="147">
        <f>ROUNDUP(E55*0.05,0)</f>
        <v>0</v>
      </c>
      <c r="F56" s="147">
        <f>ROUNDUP(F55*0.05,0)</f>
        <v>0</v>
      </c>
      <c r="G56" s="147">
        <f t="shared" ref="G56:K56" si="21">ROUNDUP(G55*0.05,0)</f>
        <v>0</v>
      </c>
      <c r="H56" s="147">
        <f t="shared" si="21"/>
        <v>0</v>
      </c>
      <c r="I56" s="147">
        <f t="shared" si="21"/>
        <v>0</v>
      </c>
      <c r="J56" s="147">
        <f t="shared" si="21"/>
        <v>0</v>
      </c>
      <c r="K56" s="147">
        <f t="shared" si="21"/>
        <v>0</v>
      </c>
      <c r="L56" s="147">
        <f>ROUNDUP(L55*0.05,0)</f>
        <v>0</v>
      </c>
      <c r="M56" s="147">
        <f>ROUNDUP(M55*0.05,0)</f>
        <v>0</v>
      </c>
      <c r="N56" s="147">
        <f>ROUNDUP(N55*0.05,0)</f>
        <v>0</v>
      </c>
      <c r="O56" s="147">
        <f>ROUNDUP(O55*0.05,0)</f>
        <v>0</v>
      </c>
      <c r="P56" s="147">
        <f>ROUNDUP(P55*0.05,0)</f>
        <v>0</v>
      </c>
      <c r="Q56" s="147">
        <f t="shared" si="0"/>
        <v>0</v>
      </c>
    </row>
    <row r="57" spans="1:17">
      <c r="A57" s="148"/>
      <c r="B57" s="144">
        <v>6</v>
      </c>
      <c r="C57" s="146" t="s">
        <v>110</v>
      </c>
      <c r="D57" s="145"/>
      <c r="E57" s="147">
        <f>E50+E51+E52+E53</f>
        <v>0</v>
      </c>
      <c r="F57" s="147">
        <f>F50+F51+F52+F53</f>
        <v>0</v>
      </c>
      <c r="G57" s="147">
        <f t="shared" ref="G57:K57" si="22">G50+G51+G52+G53</f>
        <v>0</v>
      </c>
      <c r="H57" s="147">
        <f t="shared" si="22"/>
        <v>0</v>
      </c>
      <c r="I57" s="147">
        <f t="shared" si="22"/>
        <v>0</v>
      </c>
      <c r="J57" s="147">
        <f t="shared" si="22"/>
        <v>0</v>
      </c>
      <c r="K57" s="147">
        <f t="shared" si="22"/>
        <v>0</v>
      </c>
      <c r="L57" s="147">
        <f>L50+L51+L52+L53</f>
        <v>0</v>
      </c>
      <c r="M57" s="147">
        <f>M50+M51+M52+M53</f>
        <v>0</v>
      </c>
      <c r="N57" s="147">
        <f>N50+N51+N52+N53</f>
        <v>0</v>
      </c>
      <c r="O57" s="147">
        <f>O50+O51+O52+O53</f>
        <v>0</v>
      </c>
      <c r="P57" s="147">
        <f>P50+P51+P52+P53</f>
        <v>0</v>
      </c>
      <c r="Q57" s="147">
        <f t="shared" si="0"/>
        <v>0</v>
      </c>
    </row>
    <row r="58" spans="1:17">
      <c r="A58" s="148"/>
      <c r="B58" s="144">
        <v>6</v>
      </c>
      <c r="C58" s="146" t="s">
        <v>111</v>
      </c>
      <c r="D58" s="145"/>
      <c r="E58" s="147">
        <f>E57-E54-E56</f>
        <v>0</v>
      </c>
      <c r="F58" s="147">
        <f>F57-F54-F56</f>
        <v>0</v>
      </c>
      <c r="G58" s="147">
        <f t="shared" ref="G58:K58" si="23">G57-G54-G56</f>
        <v>0</v>
      </c>
      <c r="H58" s="147">
        <f t="shared" si="23"/>
        <v>0</v>
      </c>
      <c r="I58" s="147">
        <f t="shared" si="23"/>
        <v>0</v>
      </c>
      <c r="J58" s="147">
        <f t="shared" si="23"/>
        <v>0</v>
      </c>
      <c r="K58" s="147">
        <f t="shared" si="23"/>
        <v>0</v>
      </c>
      <c r="L58" s="147">
        <f>L57-L54-L56</f>
        <v>0</v>
      </c>
      <c r="M58" s="147">
        <f>M57-M54-M56</f>
        <v>0</v>
      </c>
      <c r="N58" s="147">
        <f>N57-N54-N56</f>
        <v>0</v>
      </c>
      <c r="O58" s="147">
        <f>O57-O54-O56</f>
        <v>0</v>
      </c>
      <c r="P58" s="147">
        <f>P57-P54-P56</f>
        <v>0</v>
      </c>
      <c r="Q58" s="147">
        <f t="shared" si="0"/>
        <v>0</v>
      </c>
    </row>
    <row r="59" spans="1:17">
      <c r="A59" s="154"/>
      <c r="B59" s="141">
        <v>7</v>
      </c>
      <c r="C59" s="141" t="s">
        <v>99</v>
      </c>
      <c r="D59" s="141" t="s">
        <v>100</v>
      </c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>
        <f t="shared" ref="Q59:Q105" si="24">SUM(E59:P59)</f>
        <v>0</v>
      </c>
    </row>
    <row r="60" spans="1:17">
      <c r="A60" s="159"/>
      <c r="B60" s="144">
        <v>7</v>
      </c>
      <c r="C60" s="145" t="s">
        <v>102</v>
      </c>
      <c r="D60" s="146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>
        <f t="shared" si="24"/>
        <v>0</v>
      </c>
    </row>
    <row r="61" spans="1:17">
      <c r="A61" s="148" t="s">
        <v>117</v>
      </c>
      <c r="B61" s="144">
        <v>7</v>
      </c>
      <c r="C61" s="145" t="s">
        <v>104</v>
      </c>
      <c r="D61" s="146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>
        <f t="shared" si="24"/>
        <v>0</v>
      </c>
    </row>
    <row r="62" spans="1:17">
      <c r="A62" s="148" t="s">
        <v>105</v>
      </c>
      <c r="B62" s="144">
        <v>7</v>
      </c>
      <c r="C62" s="145" t="s">
        <v>106</v>
      </c>
      <c r="D62" s="146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>
        <f t="shared" si="24"/>
        <v>0</v>
      </c>
    </row>
    <row r="63" spans="1:17">
      <c r="A63" s="157"/>
      <c r="B63" s="144">
        <v>7</v>
      </c>
      <c r="C63" s="146" t="s">
        <v>66</v>
      </c>
      <c r="D63" s="146" t="s">
        <v>100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>
        <f t="shared" si="24"/>
        <v>0</v>
      </c>
    </row>
    <row r="64" spans="1:17">
      <c r="A64" s="148"/>
      <c r="B64" s="144">
        <v>7</v>
      </c>
      <c r="C64" s="150" t="s">
        <v>107</v>
      </c>
      <c r="D64" s="150" t="s">
        <v>108</v>
      </c>
      <c r="E64" s="151">
        <f>E59</f>
        <v>0</v>
      </c>
      <c r="F64" s="151">
        <f>F59</f>
        <v>0</v>
      </c>
      <c r="G64" s="151">
        <f t="shared" ref="G64:P64" si="25">G59</f>
        <v>0</v>
      </c>
      <c r="H64" s="151">
        <f t="shared" si="25"/>
        <v>0</v>
      </c>
      <c r="I64" s="151">
        <f t="shared" si="25"/>
        <v>0</v>
      </c>
      <c r="J64" s="151">
        <f t="shared" si="25"/>
        <v>0</v>
      </c>
      <c r="K64" s="151">
        <f t="shared" si="25"/>
        <v>0</v>
      </c>
      <c r="L64" s="151">
        <f t="shared" si="25"/>
        <v>0</v>
      </c>
      <c r="M64" s="151">
        <f t="shared" si="25"/>
        <v>0</v>
      </c>
      <c r="N64" s="151">
        <f t="shared" si="25"/>
        <v>0</v>
      </c>
      <c r="O64" s="151">
        <f t="shared" si="25"/>
        <v>0</v>
      </c>
      <c r="P64" s="151">
        <f t="shared" si="25"/>
        <v>0</v>
      </c>
      <c r="Q64" s="151">
        <f t="shared" si="24"/>
        <v>0</v>
      </c>
    </row>
    <row r="65" spans="1:17">
      <c r="A65" s="148"/>
      <c r="B65" s="144">
        <v>7</v>
      </c>
      <c r="C65" s="146" t="s">
        <v>109</v>
      </c>
      <c r="D65" s="145" t="s">
        <v>108</v>
      </c>
      <c r="E65" s="147">
        <f>ROUNDUP(E64*0.05,0)</f>
        <v>0</v>
      </c>
      <c r="F65" s="147">
        <f>ROUNDUP(F64*0.05,0)</f>
        <v>0</v>
      </c>
      <c r="G65" s="147">
        <f t="shared" ref="G65:K65" si="26">ROUNDUP(G64*0.05,0)</f>
        <v>0</v>
      </c>
      <c r="H65" s="147">
        <f t="shared" si="26"/>
        <v>0</v>
      </c>
      <c r="I65" s="147">
        <f t="shared" si="26"/>
        <v>0</v>
      </c>
      <c r="J65" s="147">
        <f t="shared" si="26"/>
        <v>0</v>
      </c>
      <c r="K65" s="147">
        <f t="shared" si="26"/>
        <v>0</v>
      </c>
      <c r="L65" s="147">
        <f>ROUNDUP(L64*0.05,0)</f>
        <v>0</v>
      </c>
      <c r="M65" s="147">
        <f>ROUNDUP(M64*0.05,0)</f>
        <v>0</v>
      </c>
      <c r="N65" s="147">
        <f>ROUNDUP(N64*0.05,0)</f>
        <v>0</v>
      </c>
      <c r="O65" s="147">
        <f>ROUNDUP(O64*0.05,0)</f>
        <v>0</v>
      </c>
      <c r="P65" s="147">
        <f>ROUNDUP(P64*0.05,0)</f>
        <v>0</v>
      </c>
      <c r="Q65" s="147">
        <f t="shared" si="24"/>
        <v>0</v>
      </c>
    </row>
    <row r="66" spans="1:17">
      <c r="A66" s="148"/>
      <c r="B66" s="144">
        <v>7</v>
      </c>
      <c r="C66" s="146" t="s">
        <v>110</v>
      </c>
      <c r="D66" s="145"/>
      <c r="E66" s="147">
        <f>E59+E60+E61+E62</f>
        <v>0</v>
      </c>
      <c r="F66" s="147">
        <f>F59+F60+F61+F62</f>
        <v>0</v>
      </c>
      <c r="G66" s="147">
        <f t="shared" ref="G66:K66" si="27">G59+G60+G61+G62</f>
        <v>0</v>
      </c>
      <c r="H66" s="147">
        <f t="shared" si="27"/>
        <v>0</v>
      </c>
      <c r="I66" s="147">
        <f t="shared" si="27"/>
        <v>0</v>
      </c>
      <c r="J66" s="147">
        <f t="shared" si="27"/>
        <v>0</v>
      </c>
      <c r="K66" s="147">
        <f t="shared" si="27"/>
        <v>0</v>
      </c>
      <c r="L66" s="147">
        <f>L59+L60+L61+L62</f>
        <v>0</v>
      </c>
      <c r="M66" s="147">
        <f>M59+M60+M61+M62</f>
        <v>0</v>
      </c>
      <c r="N66" s="147">
        <f>N59+N60+N61+N62</f>
        <v>0</v>
      </c>
      <c r="O66" s="147">
        <f>O59+O60+O61+O62</f>
        <v>0</v>
      </c>
      <c r="P66" s="147">
        <f>P59+P60+P61+P62</f>
        <v>0</v>
      </c>
      <c r="Q66" s="147">
        <f t="shared" si="24"/>
        <v>0</v>
      </c>
    </row>
    <row r="67" spans="1:17">
      <c r="A67" s="148"/>
      <c r="B67" s="144">
        <v>7</v>
      </c>
      <c r="C67" s="146" t="s">
        <v>111</v>
      </c>
      <c r="D67" s="145"/>
      <c r="E67" s="147">
        <f>E66-E63-E65</f>
        <v>0</v>
      </c>
      <c r="F67" s="147">
        <f>F66-F63-F65</f>
        <v>0</v>
      </c>
      <c r="G67" s="147">
        <f t="shared" ref="G67:K67" si="28">G66-G63-G65</f>
        <v>0</v>
      </c>
      <c r="H67" s="147">
        <f t="shared" si="28"/>
        <v>0</v>
      </c>
      <c r="I67" s="147">
        <f t="shared" si="28"/>
        <v>0</v>
      </c>
      <c r="J67" s="147">
        <f t="shared" si="28"/>
        <v>0</v>
      </c>
      <c r="K67" s="147">
        <f t="shared" si="28"/>
        <v>0</v>
      </c>
      <c r="L67" s="147">
        <f>L66-L63-L65</f>
        <v>0</v>
      </c>
      <c r="M67" s="147">
        <f>M66-M63-M65</f>
        <v>0</v>
      </c>
      <c r="N67" s="147">
        <f>N66-N63-N65</f>
        <v>0</v>
      </c>
      <c r="O67" s="147">
        <f>O66-O63-O65</f>
        <v>0</v>
      </c>
      <c r="P67" s="147">
        <f>P66-P63-P65</f>
        <v>0</v>
      </c>
      <c r="Q67" s="147">
        <f t="shared" si="24"/>
        <v>0</v>
      </c>
    </row>
    <row r="68" spans="1:17">
      <c r="A68" s="154"/>
      <c r="B68" s="141">
        <v>8</v>
      </c>
      <c r="C68" s="141" t="s">
        <v>99</v>
      </c>
      <c r="D68" s="141" t="s">
        <v>100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>
        <f t="shared" si="24"/>
        <v>0</v>
      </c>
    </row>
    <row r="69" spans="1:17">
      <c r="A69" s="159"/>
      <c r="B69" s="144">
        <v>8</v>
      </c>
      <c r="C69" s="145" t="s">
        <v>102</v>
      </c>
      <c r="D69" s="146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>
        <f t="shared" si="24"/>
        <v>0</v>
      </c>
    </row>
    <row r="70" spans="1:17">
      <c r="A70" s="148" t="s">
        <v>115</v>
      </c>
      <c r="B70" s="144">
        <v>8</v>
      </c>
      <c r="C70" s="145" t="s">
        <v>104</v>
      </c>
      <c r="D70" s="146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>
        <f t="shared" si="24"/>
        <v>0</v>
      </c>
    </row>
    <row r="71" spans="1:17">
      <c r="A71" s="148" t="s">
        <v>105</v>
      </c>
      <c r="B71" s="144">
        <v>8</v>
      </c>
      <c r="C71" s="145" t="s">
        <v>106</v>
      </c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>
        <f t="shared" si="24"/>
        <v>0</v>
      </c>
    </row>
    <row r="72" spans="1:17">
      <c r="A72" s="157"/>
      <c r="B72" s="144">
        <v>8</v>
      </c>
      <c r="C72" s="146" t="s">
        <v>66</v>
      </c>
      <c r="D72" s="146" t="s">
        <v>100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>
        <f t="shared" si="24"/>
        <v>0</v>
      </c>
    </row>
    <row r="73" spans="1:17">
      <c r="A73" s="148"/>
      <c r="B73" s="144">
        <v>8</v>
      </c>
      <c r="C73" s="150" t="s">
        <v>107</v>
      </c>
      <c r="D73" s="150" t="s">
        <v>108</v>
      </c>
      <c r="E73" s="151">
        <f>E68</f>
        <v>0</v>
      </c>
      <c r="F73" s="151">
        <f>F68</f>
        <v>0</v>
      </c>
      <c r="G73" s="151">
        <f t="shared" ref="G73:P73" si="29">G68</f>
        <v>0</v>
      </c>
      <c r="H73" s="151">
        <f t="shared" si="29"/>
        <v>0</v>
      </c>
      <c r="I73" s="151">
        <f t="shared" si="29"/>
        <v>0</v>
      </c>
      <c r="J73" s="151">
        <f t="shared" si="29"/>
        <v>0</v>
      </c>
      <c r="K73" s="151">
        <f t="shared" si="29"/>
        <v>0</v>
      </c>
      <c r="L73" s="151">
        <f t="shared" si="29"/>
        <v>0</v>
      </c>
      <c r="M73" s="151">
        <f t="shared" si="29"/>
        <v>0</v>
      </c>
      <c r="N73" s="151">
        <f t="shared" si="29"/>
        <v>0</v>
      </c>
      <c r="O73" s="151">
        <f t="shared" si="29"/>
        <v>0</v>
      </c>
      <c r="P73" s="151">
        <f t="shared" si="29"/>
        <v>0</v>
      </c>
      <c r="Q73" s="151">
        <f t="shared" si="24"/>
        <v>0</v>
      </c>
    </row>
    <row r="74" spans="1:17">
      <c r="A74" s="148"/>
      <c r="B74" s="144">
        <v>8</v>
      </c>
      <c r="C74" s="146" t="s">
        <v>109</v>
      </c>
      <c r="D74" s="145" t="s">
        <v>108</v>
      </c>
      <c r="E74" s="147">
        <f>ROUNDUP(E73*0.05,0)</f>
        <v>0</v>
      </c>
      <c r="F74" s="147">
        <f>ROUNDUP(F73*0.05,0)</f>
        <v>0</v>
      </c>
      <c r="G74" s="147">
        <f t="shared" ref="G74:K74" si="30">ROUNDUP(G73*0.05,0)</f>
        <v>0</v>
      </c>
      <c r="H74" s="147">
        <f t="shared" si="30"/>
        <v>0</v>
      </c>
      <c r="I74" s="147">
        <f t="shared" si="30"/>
        <v>0</v>
      </c>
      <c r="J74" s="147">
        <f t="shared" si="30"/>
        <v>0</v>
      </c>
      <c r="K74" s="147">
        <f t="shared" si="30"/>
        <v>0</v>
      </c>
      <c r="L74" s="147">
        <f>ROUNDUP(L73*0.05,0)</f>
        <v>0</v>
      </c>
      <c r="M74" s="147">
        <f>ROUNDUP(M73*0.05,0)</f>
        <v>0</v>
      </c>
      <c r="N74" s="147">
        <f>ROUNDUP(N73*0.05,0)</f>
        <v>0</v>
      </c>
      <c r="O74" s="147">
        <f>ROUNDUP(O73*0.05,0)</f>
        <v>0</v>
      </c>
      <c r="P74" s="147">
        <f>ROUNDUP(P73*0.05,0)</f>
        <v>0</v>
      </c>
      <c r="Q74" s="147">
        <f t="shared" si="24"/>
        <v>0</v>
      </c>
    </row>
    <row r="75" spans="1:17">
      <c r="A75" s="148"/>
      <c r="B75" s="144">
        <v>8</v>
      </c>
      <c r="C75" s="146" t="s">
        <v>110</v>
      </c>
      <c r="D75" s="145"/>
      <c r="E75" s="147">
        <f>E68+E69+E70+E71</f>
        <v>0</v>
      </c>
      <c r="F75" s="147">
        <f>F68+F69+F70+F71</f>
        <v>0</v>
      </c>
      <c r="G75" s="147">
        <f t="shared" ref="G75:K75" si="31">G68+G69+G70+G71</f>
        <v>0</v>
      </c>
      <c r="H75" s="147">
        <f t="shared" si="31"/>
        <v>0</v>
      </c>
      <c r="I75" s="147">
        <f t="shared" si="31"/>
        <v>0</v>
      </c>
      <c r="J75" s="147">
        <f t="shared" si="31"/>
        <v>0</v>
      </c>
      <c r="K75" s="147">
        <f t="shared" si="31"/>
        <v>0</v>
      </c>
      <c r="L75" s="147">
        <f>L68+L69+L70+L71</f>
        <v>0</v>
      </c>
      <c r="M75" s="147">
        <f>M68+M69+M70+M71</f>
        <v>0</v>
      </c>
      <c r="N75" s="147">
        <f>N68+N69+N70+N71</f>
        <v>0</v>
      </c>
      <c r="O75" s="147">
        <f>O68+O69+O70+O71</f>
        <v>0</v>
      </c>
      <c r="P75" s="147">
        <f>P68+P69+P70+P71</f>
        <v>0</v>
      </c>
      <c r="Q75" s="147">
        <f t="shared" si="24"/>
        <v>0</v>
      </c>
    </row>
    <row r="76" spans="1:17">
      <c r="A76" s="148"/>
      <c r="B76" s="144">
        <v>8</v>
      </c>
      <c r="C76" s="146" t="s">
        <v>111</v>
      </c>
      <c r="D76" s="145"/>
      <c r="E76" s="147">
        <f>E75-E72-E74</f>
        <v>0</v>
      </c>
      <c r="F76" s="147">
        <f>F75-F72-F74</f>
        <v>0</v>
      </c>
      <c r="G76" s="147">
        <f t="shared" ref="G76:K76" si="32">G75-G72-G74</f>
        <v>0</v>
      </c>
      <c r="H76" s="147">
        <f t="shared" si="32"/>
        <v>0</v>
      </c>
      <c r="I76" s="147">
        <f t="shared" si="32"/>
        <v>0</v>
      </c>
      <c r="J76" s="147">
        <f t="shared" si="32"/>
        <v>0</v>
      </c>
      <c r="K76" s="147">
        <f t="shared" si="32"/>
        <v>0</v>
      </c>
      <c r="L76" s="147">
        <f>L75-L72-L74</f>
        <v>0</v>
      </c>
      <c r="M76" s="147">
        <f>M75-M72-M74</f>
        <v>0</v>
      </c>
      <c r="N76" s="147">
        <f>N75-N72-N74</f>
        <v>0</v>
      </c>
      <c r="O76" s="147">
        <f>O75-O72-O74</f>
        <v>0</v>
      </c>
      <c r="P76" s="147">
        <f>P75-P72-P74</f>
        <v>0</v>
      </c>
      <c r="Q76" s="147">
        <f t="shared" si="24"/>
        <v>0</v>
      </c>
    </row>
    <row r="77" spans="1:17">
      <c r="A77" s="154"/>
      <c r="B77" s="141">
        <v>9</v>
      </c>
      <c r="C77" s="141" t="s">
        <v>99</v>
      </c>
      <c r="D77" s="141" t="s">
        <v>100</v>
      </c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>
        <f t="shared" si="24"/>
        <v>0</v>
      </c>
    </row>
    <row r="78" spans="1:17">
      <c r="A78" s="159"/>
      <c r="B78" s="144">
        <v>9</v>
      </c>
      <c r="C78" s="145" t="s">
        <v>102</v>
      </c>
      <c r="D78" s="146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>
        <f t="shared" si="24"/>
        <v>0</v>
      </c>
    </row>
    <row r="79" spans="1:17">
      <c r="A79" s="148" t="s">
        <v>117</v>
      </c>
      <c r="B79" s="144">
        <v>9</v>
      </c>
      <c r="C79" s="145" t="s">
        <v>104</v>
      </c>
      <c r="D79" s="146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>
        <f t="shared" si="24"/>
        <v>0</v>
      </c>
    </row>
    <row r="80" spans="1:17">
      <c r="A80" s="148" t="s">
        <v>105</v>
      </c>
      <c r="B80" s="144">
        <v>9</v>
      </c>
      <c r="C80" s="145" t="s">
        <v>106</v>
      </c>
      <c r="D80" s="146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>
        <f t="shared" si="24"/>
        <v>0</v>
      </c>
    </row>
    <row r="81" spans="1:17">
      <c r="A81" s="157"/>
      <c r="B81" s="144">
        <v>9</v>
      </c>
      <c r="C81" s="146" t="s">
        <v>66</v>
      </c>
      <c r="D81" s="146" t="s">
        <v>100</v>
      </c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>
        <f t="shared" si="24"/>
        <v>0</v>
      </c>
    </row>
    <row r="82" spans="1:17">
      <c r="A82" s="148"/>
      <c r="B82" s="144">
        <v>9</v>
      </c>
      <c r="C82" s="150" t="s">
        <v>107</v>
      </c>
      <c r="D82" s="150" t="s">
        <v>108</v>
      </c>
      <c r="E82" s="151">
        <f>E77</f>
        <v>0</v>
      </c>
      <c r="F82" s="151">
        <f>F77</f>
        <v>0</v>
      </c>
      <c r="G82" s="151">
        <f t="shared" ref="G82:P82" si="33">G77</f>
        <v>0</v>
      </c>
      <c r="H82" s="151">
        <f t="shared" si="33"/>
        <v>0</v>
      </c>
      <c r="I82" s="151">
        <f t="shared" si="33"/>
        <v>0</v>
      </c>
      <c r="J82" s="151">
        <f t="shared" si="33"/>
        <v>0</v>
      </c>
      <c r="K82" s="151">
        <f t="shared" si="33"/>
        <v>0</v>
      </c>
      <c r="L82" s="151">
        <f t="shared" si="33"/>
        <v>0</v>
      </c>
      <c r="M82" s="151">
        <f t="shared" si="33"/>
        <v>0</v>
      </c>
      <c r="N82" s="151">
        <f t="shared" si="33"/>
        <v>0</v>
      </c>
      <c r="O82" s="151">
        <f t="shared" si="33"/>
        <v>0</v>
      </c>
      <c r="P82" s="151">
        <f t="shared" si="33"/>
        <v>0</v>
      </c>
      <c r="Q82" s="151">
        <f t="shared" si="24"/>
        <v>0</v>
      </c>
    </row>
    <row r="83" spans="1:17">
      <c r="A83" s="148"/>
      <c r="B83" s="144">
        <v>9</v>
      </c>
      <c r="C83" s="146" t="s">
        <v>109</v>
      </c>
      <c r="D83" s="145" t="s">
        <v>108</v>
      </c>
      <c r="E83" s="147">
        <f>ROUNDUP(E82*0.05,0)</f>
        <v>0</v>
      </c>
      <c r="F83" s="147">
        <f>ROUNDUP(F82*0.05,0)</f>
        <v>0</v>
      </c>
      <c r="G83" s="147">
        <f t="shared" ref="G83:K83" si="34">ROUNDUP(G82*0.05,0)</f>
        <v>0</v>
      </c>
      <c r="H83" s="147">
        <f t="shared" si="34"/>
        <v>0</v>
      </c>
      <c r="I83" s="147">
        <f t="shared" si="34"/>
        <v>0</v>
      </c>
      <c r="J83" s="147">
        <f t="shared" si="34"/>
        <v>0</v>
      </c>
      <c r="K83" s="147">
        <f t="shared" si="34"/>
        <v>0</v>
      </c>
      <c r="L83" s="147">
        <f>ROUNDUP(L82*0.05,0)</f>
        <v>0</v>
      </c>
      <c r="M83" s="147">
        <f>ROUNDUP(M82*0.05,0)</f>
        <v>0</v>
      </c>
      <c r="N83" s="147">
        <f>ROUNDUP(N82*0.05,0)</f>
        <v>0</v>
      </c>
      <c r="O83" s="147">
        <f>ROUNDUP(O82*0.05,0)</f>
        <v>0</v>
      </c>
      <c r="P83" s="147">
        <f>ROUNDUP(P82*0.05,0)</f>
        <v>0</v>
      </c>
      <c r="Q83" s="147">
        <f t="shared" si="24"/>
        <v>0</v>
      </c>
    </row>
    <row r="84" spans="1:17">
      <c r="A84" s="148"/>
      <c r="B84" s="144">
        <v>9</v>
      </c>
      <c r="C84" s="146" t="s">
        <v>110</v>
      </c>
      <c r="D84" s="145"/>
      <c r="E84" s="147">
        <f>E77+E78+E79+E80</f>
        <v>0</v>
      </c>
      <c r="F84" s="147">
        <f>F77+F78+F79+F80</f>
        <v>0</v>
      </c>
      <c r="G84" s="147">
        <f t="shared" ref="G84:K84" si="35">G77+G78+G79+G80</f>
        <v>0</v>
      </c>
      <c r="H84" s="147">
        <f t="shared" si="35"/>
        <v>0</v>
      </c>
      <c r="I84" s="147">
        <f t="shared" si="35"/>
        <v>0</v>
      </c>
      <c r="J84" s="147">
        <f t="shared" si="35"/>
        <v>0</v>
      </c>
      <c r="K84" s="147">
        <f t="shared" si="35"/>
        <v>0</v>
      </c>
      <c r="L84" s="147">
        <f>L77+L78+L79+L80</f>
        <v>0</v>
      </c>
      <c r="M84" s="147">
        <f>M77+M78+M79+M80</f>
        <v>0</v>
      </c>
      <c r="N84" s="147">
        <f>N77+N78+N79+N80</f>
        <v>0</v>
      </c>
      <c r="O84" s="147">
        <f>O77+O78+O79+O80</f>
        <v>0</v>
      </c>
      <c r="P84" s="147">
        <f>P77+P78+P79+P80</f>
        <v>0</v>
      </c>
      <c r="Q84" s="147">
        <f t="shared" si="24"/>
        <v>0</v>
      </c>
    </row>
    <row r="85" spans="1:17">
      <c r="A85" s="148"/>
      <c r="B85" s="144">
        <v>9</v>
      </c>
      <c r="C85" s="146" t="s">
        <v>111</v>
      </c>
      <c r="D85" s="145"/>
      <c r="E85" s="147">
        <f>E84-E81-E83</f>
        <v>0</v>
      </c>
      <c r="F85" s="147">
        <f>F84-F81-F83</f>
        <v>0</v>
      </c>
      <c r="G85" s="147">
        <f t="shared" ref="G85:K85" si="36">G84-G81-G83</f>
        <v>0</v>
      </c>
      <c r="H85" s="147">
        <f t="shared" si="36"/>
        <v>0</v>
      </c>
      <c r="I85" s="147">
        <f t="shared" si="36"/>
        <v>0</v>
      </c>
      <c r="J85" s="147">
        <f t="shared" si="36"/>
        <v>0</v>
      </c>
      <c r="K85" s="147">
        <f t="shared" si="36"/>
        <v>0</v>
      </c>
      <c r="L85" s="147">
        <f>L84-L81-L83</f>
        <v>0</v>
      </c>
      <c r="M85" s="147">
        <f>M84-M81-M83</f>
        <v>0</v>
      </c>
      <c r="N85" s="147">
        <f>N84-N81-N83</f>
        <v>0</v>
      </c>
      <c r="O85" s="147">
        <f>O84-O81-O83</f>
        <v>0</v>
      </c>
      <c r="P85" s="147">
        <f>P84-P81-P83</f>
        <v>0</v>
      </c>
      <c r="Q85" s="147">
        <f t="shared" si="24"/>
        <v>0</v>
      </c>
    </row>
    <row r="86" spans="1:17">
      <c r="A86" s="154"/>
      <c r="B86" s="141">
        <v>10</v>
      </c>
      <c r="C86" s="141" t="s">
        <v>99</v>
      </c>
      <c r="D86" s="141" t="s">
        <v>100</v>
      </c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>
        <f t="shared" si="24"/>
        <v>0</v>
      </c>
    </row>
    <row r="87" spans="1:17">
      <c r="A87" s="159"/>
      <c r="B87" s="144">
        <v>10</v>
      </c>
      <c r="C87" s="145" t="s">
        <v>102</v>
      </c>
      <c r="D87" s="146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>
        <f t="shared" si="24"/>
        <v>0</v>
      </c>
    </row>
    <row r="88" spans="1:17">
      <c r="A88" s="148" t="s">
        <v>118</v>
      </c>
      <c r="B88" s="144">
        <v>10</v>
      </c>
      <c r="C88" s="145" t="s">
        <v>104</v>
      </c>
      <c r="D88" s="146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>
        <f t="shared" si="24"/>
        <v>0</v>
      </c>
    </row>
    <row r="89" spans="1:17">
      <c r="A89" s="148" t="s">
        <v>119</v>
      </c>
      <c r="B89" s="144">
        <v>10</v>
      </c>
      <c r="C89" s="145" t="s">
        <v>106</v>
      </c>
      <c r="D89" s="146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>
        <f t="shared" si="24"/>
        <v>0</v>
      </c>
    </row>
    <row r="90" spans="1:17">
      <c r="A90" s="157"/>
      <c r="B90" s="144">
        <v>10</v>
      </c>
      <c r="C90" s="146" t="s">
        <v>66</v>
      </c>
      <c r="D90" s="146" t="s">
        <v>100</v>
      </c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>
        <f t="shared" si="24"/>
        <v>0</v>
      </c>
    </row>
    <row r="91" spans="1:17">
      <c r="A91" s="148"/>
      <c r="B91" s="144">
        <v>10</v>
      </c>
      <c r="C91" s="150" t="s">
        <v>107</v>
      </c>
      <c r="D91" s="150" t="s">
        <v>108</v>
      </c>
      <c r="E91" s="151">
        <f>E86</f>
        <v>0</v>
      </c>
      <c r="F91" s="151">
        <f>F86</f>
        <v>0</v>
      </c>
      <c r="G91" s="151">
        <f t="shared" ref="G91:P91" si="37">G86</f>
        <v>0</v>
      </c>
      <c r="H91" s="151">
        <f t="shared" si="37"/>
        <v>0</v>
      </c>
      <c r="I91" s="151">
        <f t="shared" si="37"/>
        <v>0</v>
      </c>
      <c r="J91" s="151">
        <f t="shared" si="37"/>
        <v>0</v>
      </c>
      <c r="K91" s="151">
        <f t="shared" si="37"/>
        <v>0</v>
      </c>
      <c r="L91" s="151">
        <f t="shared" si="37"/>
        <v>0</v>
      </c>
      <c r="M91" s="151">
        <f t="shared" si="37"/>
        <v>0</v>
      </c>
      <c r="N91" s="151">
        <f t="shared" si="37"/>
        <v>0</v>
      </c>
      <c r="O91" s="151">
        <f t="shared" si="37"/>
        <v>0</v>
      </c>
      <c r="P91" s="151">
        <f t="shared" si="37"/>
        <v>0</v>
      </c>
      <c r="Q91" s="151">
        <f t="shared" si="24"/>
        <v>0</v>
      </c>
    </row>
    <row r="92" spans="1:17">
      <c r="A92" s="148"/>
      <c r="B92" s="144">
        <v>10</v>
      </c>
      <c r="C92" s="146" t="s">
        <v>109</v>
      </c>
      <c r="D92" s="145" t="s">
        <v>108</v>
      </c>
      <c r="E92" s="147">
        <f>ROUNDUP(E91*0.05,0)</f>
        <v>0</v>
      </c>
      <c r="F92" s="147">
        <f>ROUNDUP(F91*0.05,0)</f>
        <v>0</v>
      </c>
      <c r="G92" s="147">
        <f t="shared" ref="G92:P92" si="38">ROUNDUP(G91*0.05,0)</f>
        <v>0</v>
      </c>
      <c r="H92" s="147">
        <f t="shared" si="38"/>
        <v>0</v>
      </c>
      <c r="I92" s="147">
        <f t="shared" si="38"/>
        <v>0</v>
      </c>
      <c r="J92" s="147">
        <f t="shared" si="38"/>
        <v>0</v>
      </c>
      <c r="K92" s="147">
        <f t="shared" si="38"/>
        <v>0</v>
      </c>
      <c r="L92" s="147">
        <f t="shared" si="38"/>
        <v>0</v>
      </c>
      <c r="M92" s="147">
        <f t="shared" si="38"/>
        <v>0</v>
      </c>
      <c r="N92" s="147">
        <f t="shared" si="38"/>
        <v>0</v>
      </c>
      <c r="O92" s="147">
        <f t="shared" si="38"/>
        <v>0</v>
      </c>
      <c r="P92" s="147">
        <f t="shared" si="38"/>
        <v>0</v>
      </c>
      <c r="Q92" s="147">
        <f t="shared" si="24"/>
        <v>0</v>
      </c>
    </row>
    <row r="93" spans="1:17">
      <c r="A93" s="148"/>
      <c r="B93" s="144">
        <v>10</v>
      </c>
      <c r="C93" s="146" t="s">
        <v>110</v>
      </c>
      <c r="D93" s="145"/>
      <c r="E93" s="147">
        <f>E86+E87+E88+E89</f>
        <v>0</v>
      </c>
      <c r="F93" s="147">
        <f>F86+F87+F88+F89</f>
        <v>0</v>
      </c>
      <c r="G93" s="147">
        <f t="shared" ref="G93:P93" si="39">G86+G87+G88+G89</f>
        <v>0</v>
      </c>
      <c r="H93" s="147">
        <f t="shared" si="39"/>
        <v>0</v>
      </c>
      <c r="I93" s="147">
        <f t="shared" si="39"/>
        <v>0</v>
      </c>
      <c r="J93" s="147">
        <f t="shared" si="39"/>
        <v>0</v>
      </c>
      <c r="K93" s="147">
        <f t="shared" si="39"/>
        <v>0</v>
      </c>
      <c r="L93" s="147">
        <f t="shared" si="39"/>
        <v>0</v>
      </c>
      <c r="M93" s="147">
        <f t="shared" si="39"/>
        <v>0</v>
      </c>
      <c r="N93" s="147">
        <f t="shared" si="39"/>
        <v>0</v>
      </c>
      <c r="O93" s="147">
        <f t="shared" si="39"/>
        <v>0</v>
      </c>
      <c r="P93" s="147">
        <f t="shared" si="39"/>
        <v>0</v>
      </c>
      <c r="Q93" s="147">
        <f t="shared" si="24"/>
        <v>0</v>
      </c>
    </row>
    <row r="94" spans="1:17">
      <c r="A94" s="148"/>
      <c r="B94" s="144">
        <v>10</v>
      </c>
      <c r="C94" s="146" t="s">
        <v>111</v>
      </c>
      <c r="D94" s="145"/>
      <c r="E94" s="147">
        <f>E93-E90-E92</f>
        <v>0</v>
      </c>
      <c r="F94" s="147">
        <f>F93-F90-F92</f>
        <v>0</v>
      </c>
      <c r="G94" s="147">
        <f t="shared" ref="G94:P94" si="40">G93-G90-G92</f>
        <v>0</v>
      </c>
      <c r="H94" s="147">
        <f t="shared" si="40"/>
        <v>0</v>
      </c>
      <c r="I94" s="147">
        <f t="shared" si="40"/>
        <v>0</v>
      </c>
      <c r="J94" s="147">
        <f t="shared" si="40"/>
        <v>0</v>
      </c>
      <c r="K94" s="147">
        <f t="shared" si="40"/>
        <v>0</v>
      </c>
      <c r="L94" s="147">
        <f t="shared" si="40"/>
        <v>0</v>
      </c>
      <c r="M94" s="147">
        <f t="shared" si="40"/>
        <v>0</v>
      </c>
      <c r="N94" s="147">
        <f t="shared" si="40"/>
        <v>0</v>
      </c>
      <c r="O94" s="147">
        <f t="shared" si="40"/>
        <v>0</v>
      </c>
      <c r="P94" s="147">
        <f t="shared" si="40"/>
        <v>0</v>
      </c>
      <c r="Q94" s="147">
        <f t="shared" si="24"/>
        <v>0</v>
      </c>
    </row>
    <row r="95" spans="1:17" hidden="1">
      <c r="A95" s="154"/>
      <c r="B95" s="141">
        <v>11</v>
      </c>
      <c r="C95" s="141" t="s">
        <v>99</v>
      </c>
      <c r="D95" s="141" t="s">
        <v>100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>
        <f t="shared" si="24"/>
        <v>0</v>
      </c>
    </row>
    <row r="96" spans="1:17" hidden="1">
      <c r="A96" s="159"/>
      <c r="B96" s="144">
        <v>11</v>
      </c>
      <c r="C96" s="145" t="s">
        <v>102</v>
      </c>
      <c r="D96" s="146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>
        <f t="shared" si="24"/>
        <v>0</v>
      </c>
    </row>
    <row r="97" spans="1:17" hidden="1">
      <c r="A97" s="148" t="s">
        <v>117</v>
      </c>
      <c r="B97" s="144">
        <v>11</v>
      </c>
      <c r="C97" s="145" t="s">
        <v>104</v>
      </c>
      <c r="D97" s="146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>
        <f t="shared" si="24"/>
        <v>0</v>
      </c>
    </row>
    <row r="98" spans="1:17" hidden="1">
      <c r="A98" s="148" t="s">
        <v>105</v>
      </c>
      <c r="B98" s="144">
        <v>11</v>
      </c>
      <c r="C98" s="145" t="s">
        <v>106</v>
      </c>
      <c r="D98" s="146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>
        <f t="shared" si="24"/>
        <v>0</v>
      </c>
    </row>
    <row r="99" spans="1:17" hidden="1">
      <c r="A99" s="157"/>
      <c r="B99" s="144">
        <v>11</v>
      </c>
      <c r="C99" s="146" t="s">
        <v>66</v>
      </c>
      <c r="D99" s="146" t="s">
        <v>100</v>
      </c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>
        <f t="shared" si="24"/>
        <v>0</v>
      </c>
    </row>
    <row r="100" spans="1:17" hidden="1">
      <c r="A100" s="148"/>
      <c r="B100" s="144">
        <v>11</v>
      </c>
      <c r="C100" s="150" t="s">
        <v>107</v>
      </c>
      <c r="D100" s="150" t="s">
        <v>108</v>
      </c>
      <c r="E100" s="151">
        <f>E95</f>
        <v>0</v>
      </c>
      <c r="F100" s="151">
        <f>F95</f>
        <v>0</v>
      </c>
      <c r="G100" s="151">
        <f t="shared" ref="G100:P100" si="41">G95</f>
        <v>0</v>
      </c>
      <c r="H100" s="151">
        <f t="shared" si="41"/>
        <v>0</v>
      </c>
      <c r="I100" s="151">
        <f t="shared" si="41"/>
        <v>0</v>
      </c>
      <c r="J100" s="151">
        <f t="shared" si="41"/>
        <v>0</v>
      </c>
      <c r="K100" s="151">
        <f t="shared" si="41"/>
        <v>0</v>
      </c>
      <c r="L100" s="151">
        <f t="shared" si="41"/>
        <v>0</v>
      </c>
      <c r="M100" s="151">
        <f t="shared" si="41"/>
        <v>0</v>
      </c>
      <c r="N100" s="151">
        <f t="shared" si="41"/>
        <v>0</v>
      </c>
      <c r="O100" s="151">
        <f t="shared" si="41"/>
        <v>0</v>
      </c>
      <c r="P100" s="151">
        <f t="shared" si="41"/>
        <v>0</v>
      </c>
      <c r="Q100" s="151">
        <f t="shared" si="24"/>
        <v>0</v>
      </c>
    </row>
    <row r="101" spans="1:17" hidden="1">
      <c r="A101" s="148"/>
      <c r="B101" s="144">
        <v>11</v>
      </c>
      <c r="C101" s="146" t="s">
        <v>109</v>
      </c>
      <c r="D101" s="145" t="s">
        <v>108</v>
      </c>
      <c r="E101" s="147">
        <f>ROUNDUP(E100*0.05,0)</f>
        <v>0</v>
      </c>
      <c r="F101" s="147">
        <f>ROUNDUP(F100*0.05,0)</f>
        <v>0</v>
      </c>
      <c r="G101" s="147">
        <f t="shared" ref="G101:K101" si="42">ROUNDUP(G100*0.05,0)</f>
        <v>0</v>
      </c>
      <c r="H101" s="147">
        <f t="shared" si="42"/>
        <v>0</v>
      </c>
      <c r="I101" s="147">
        <f t="shared" si="42"/>
        <v>0</v>
      </c>
      <c r="J101" s="147">
        <f t="shared" si="42"/>
        <v>0</v>
      </c>
      <c r="K101" s="147">
        <f t="shared" si="42"/>
        <v>0</v>
      </c>
      <c r="L101" s="147">
        <f>ROUNDUP(L100*0.05,0)</f>
        <v>0</v>
      </c>
      <c r="M101" s="147">
        <f>ROUNDUP(M100*0.05,0)</f>
        <v>0</v>
      </c>
      <c r="N101" s="147">
        <f>ROUNDUP(N100*0.05,0)</f>
        <v>0</v>
      </c>
      <c r="O101" s="147">
        <f>ROUNDUP(O100*0.05,0)</f>
        <v>0</v>
      </c>
      <c r="P101" s="147">
        <f>ROUNDUP(P100*0.05,0)</f>
        <v>0</v>
      </c>
      <c r="Q101" s="147">
        <f t="shared" si="24"/>
        <v>0</v>
      </c>
    </row>
    <row r="102" spans="1:17" hidden="1">
      <c r="A102" s="148"/>
      <c r="B102" s="144">
        <v>11</v>
      </c>
      <c r="C102" s="146" t="s">
        <v>110</v>
      </c>
      <c r="D102" s="145"/>
      <c r="E102" s="147">
        <f>E95+E96+E97+E98</f>
        <v>0</v>
      </c>
      <c r="F102" s="147">
        <f>F95+F96+F97+F98</f>
        <v>0</v>
      </c>
      <c r="G102" s="147">
        <f t="shared" ref="G102:K102" si="43">G95+G96+G97+G98</f>
        <v>0</v>
      </c>
      <c r="H102" s="147">
        <f t="shared" si="43"/>
        <v>0</v>
      </c>
      <c r="I102" s="147">
        <f t="shared" si="43"/>
        <v>0</v>
      </c>
      <c r="J102" s="147">
        <f t="shared" si="43"/>
        <v>0</v>
      </c>
      <c r="K102" s="147">
        <f t="shared" si="43"/>
        <v>0</v>
      </c>
      <c r="L102" s="147">
        <f>L95+L96+L97+L98</f>
        <v>0</v>
      </c>
      <c r="M102" s="147">
        <f>M95+M96+M97+M98</f>
        <v>0</v>
      </c>
      <c r="N102" s="147">
        <f>N95+N96+N97+N98</f>
        <v>0</v>
      </c>
      <c r="O102" s="147">
        <f>O95+O96+O97+O98</f>
        <v>0</v>
      </c>
      <c r="P102" s="147">
        <f>P95+P96+P97+P98</f>
        <v>0</v>
      </c>
      <c r="Q102" s="147">
        <f t="shared" si="24"/>
        <v>0</v>
      </c>
    </row>
    <row r="103" spans="1:17" hidden="1">
      <c r="A103" s="148"/>
      <c r="B103" s="144">
        <v>11</v>
      </c>
      <c r="C103" s="146" t="s">
        <v>111</v>
      </c>
      <c r="D103" s="145"/>
      <c r="E103" s="147">
        <f>E102-E99-E101</f>
        <v>0</v>
      </c>
      <c r="F103" s="147">
        <f>F102-F99-F101</f>
        <v>0</v>
      </c>
      <c r="G103" s="147">
        <f t="shared" ref="G103:K103" si="44">G102-G99-G101</f>
        <v>0</v>
      </c>
      <c r="H103" s="147">
        <f t="shared" si="44"/>
        <v>0</v>
      </c>
      <c r="I103" s="147">
        <f t="shared" si="44"/>
        <v>0</v>
      </c>
      <c r="J103" s="147">
        <f t="shared" si="44"/>
        <v>0</v>
      </c>
      <c r="K103" s="147">
        <f t="shared" si="44"/>
        <v>0</v>
      </c>
      <c r="L103" s="147">
        <f>L102-L99-L101</f>
        <v>0</v>
      </c>
      <c r="M103" s="147">
        <f>M102-M99-M101</f>
        <v>0</v>
      </c>
      <c r="N103" s="147">
        <f>N102-N99-N101</f>
        <v>0</v>
      </c>
      <c r="O103" s="147">
        <f>O102-O99-O101</f>
        <v>0</v>
      </c>
      <c r="P103" s="147">
        <f>P102-P99-P101</f>
        <v>0</v>
      </c>
      <c r="Q103" s="147">
        <f t="shared" si="24"/>
        <v>0</v>
      </c>
    </row>
    <row r="104" spans="1:17" hidden="1">
      <c r="A104" s="154"/>
      <c r="B104" s="141">
        <v>12</v>
      </c>
      <c r="C104" s="141" t="s">
        <v>99</v>
      </c>
      <c r="D104" s="141" t="s">
        <v>100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>
        <f t="shared" si="24"/>
        <v>0</v>
      </c>
    </row>
    <row r="105" spans="1:17" hidden="1">
      <c r="A105" s="159"/>
      <c r="B105" s="144">
        <v>12</v>
      </c>
      <c r="C105" s="145" t="s">
        <v>102</v>
      </c>
      <c r="D105" s="146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>
        <f t="shared" si="24"/>
        <v>0</v>
      </c>
    </row>
    <row r="106" spans="1:17" hidden="1">
      <c r="A106" s="148" t="s">
        <v>114</v>
      </c>
      <c r="B106" s="144">
        <v>12</v>
      </c>
      <c r="C106" s="145" t="s">
        <v>104</v>
      </c>
      <c r="D106" s="146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>
        <f t="shared" ref="Q106:Q121" si="45">SUM(E106:P106)</f>
        <v>0</v>
      </c>
    </row>
    <row r="107" spans="1:17" hidden="1">
      <c r="A107" s="148" t="s">
        <v>120</v>
      </c>
      <c r="B107" s="144">
        <v>12</v>
      </c>
      <c r="C107" s="145" t="s">
        <v>106</v>
      </c>
      <c r="D107" s="146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>
        <f t="shared" si="45"/>
        <v>0</v>
      </c>
    </row>
    <row r="108" spans="1:17" hidden="1">
      <c r="A108" s="157"/>
      <c r="B108" s="144">
        <v>12</v>
      </c>
      <c r="C108" s="146" t="s">
        <v>66</v>
      </c>
      <c r="D108" s="146" t="s">
        <v>100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>
        <f t="shared" si="45"/>
        <v>0</v>
      </c>
    </row>
    <row r="109" spans="1:17" hidden="1">
      <c r="A109" s="148"/>
      <c r="B109" s="144">
        <v>12</v>
      </c>
      <c r="C109" s="150" t="s">
        <v>107</v>
      </c>
      <c r="D109" s="150" t="s">
        <v>108</v>
      </c>
      <c r="E109" s="151">
        <f>E104</f>
        <v>0</v>
      </c>
      <c r="F109" s="151">
        <f>F104</f>
        <v>0</v>
      </c>
      <c r="G109" s="151">
        <f t="shared" ref="G109:P109" si="46">G104</f>
        <v>0</v>
      </c>
      <c r="H109" s="151">
        <f t="shared" si="46"/>
        <v>0</v>
      </c>
      <c r="I109" s="151">
        <f t="shared" si="46"/>
        <v>0</v>
      </c>
      <c r="J109" s="151">
        <f t="shared" si="46"/>
        <v>0</v>
      </c>
      <c r="K109" s="151">
        <f t="shared" si="46"/>
        <v>0</v>
      </c>
      <c r="L109" s="151">
        <f t="shared" si="46"/>
        <v>0</v>
      </c>
      <c r="M109" s="151">
        <f t="shared" si="46"/>
        <v>0</v>
      </c>
      <c r="N109" s="151">
        <f t="shared" si="46"/>
        <v>0</v>
      </c>
      <c r="O109" s="151">
        <f t="shared" si="46"/>
        <v>0</v>
      </c>
      <c r="P109" s="151">
        <f t="shared" si="46"/>
        <v>0</v>
      </c>
      <c r="Q109" s="151">
        <f t="shared" si="45"/>
        <v>0</v>
      </c>
    </row>
    <row r="110" spans="1:17" hidden="1">
      <c r="A110" s="148"/>
      <c r="B110" s="144">
        <v>12</v>
      </c>
      <c r="C110" s="146" t="s">
        <v>109</v>
      </c>
      <c r="D110" s="145" t="s">
        <v>108</v>
      </c>
      <c r="E110" s="147">
        <f>ROUNDUP(E109*0.05,0)</f>
        <v>0</v>
      </c>
      <c r="F110" s="147">
        <f>ROUNDUP(F109*0.05,0)</f>
        <v>0</v>
      </c>
      <c r="G110" s="147">
        <f t="shared" ref="G110:P110" si="47">ROUNDUP(G109*0.05,0)</f>
        <v>0</v>
      </c>
      <c r="H110" s="147">
        <f t="shared" si="47"/>
        <v>0</v>
      </c>
      <c r="I110" s="147">
        <f t="shared" si="47"/>
        <v>0</v>
      </c>
      <c r="J110" s="147">
        <f t="shared" si="47"/>
        <v>0</v>
      </c>
      <c r="K110" s="147">
        <f t="shared" si="47"/>
        <v>0</v>
      </c>
      <c r="L110" s="147">
        <f t="shared" si="47"/>
        <v>0</v>
      </c>
      <c r="M110" s="147">
        <f t="shared" si="47"/>
        <v>0</v>
      </c>
      <c r="N110" s="147">
        <f t="shared" si="47"/>
        <v>0</v>
      </c>
      <c r="O110" s="147">
        <f t="shared" si="47"/>
        <v>0</v>
      </c>
      <c r="P110" s="147">
        <f t="shared" si="47"/>
        <v>0</v>
      </c>
      <c r="Q110" s="147">
        <f t="shared" si="45"/>
        <v>0</v>
      </c>
    </row>
    <row r="111" spans="1:17" hidden="1">
      <c r="A111" s="148"/>
      <c r="B111" s="144">
        <v>12</v>
      </c>
      <c r="C111" s="146" t="s">
        <v>110</v>
      </c>
      <c r="D111" s="145"/>
      <c r="E111" s="147">
        <f>E104+E105+E106+E107</f>
        <v>0</v>
      </c>
      <c r="F111" s="147">
        <f>F104+F105+F106+F107</f>
        <v>0</v>
      </c>
      <c r="G111" s="147">
        <f t="shared" ref="G111:P111" si="48">G104+G105+G106+G107</f>
        <v>0</v>
      </c>
      <c r="H111" s="147">
        <f t="shared" si="48"/>
        <v>0</v>
      </c>
      <c r="I111" s="147">
        <f t="shared" si="48"/>
        <v>0</v>
      </c>
      <c r="J111" s="147">
        <f t="shared" si="48"/>
        <v>0</v>
      </c>
      <c r="K111" s="147">
        <f t="shared" si="48"/>
        <v>0</v>
      </c>
      <c r="L111" s="147">
        <f t="shared" si="48"/>
        <v>0</v>
      </c>
      <c r="M111" s="147">
        <f t="shared" si="48"/>
        <v>0</v>
      </c>
      <c r="N111" s="147">
        <f t="shared" si="48"/>
        <v>0</v>
      </c>
      <c r="O111" s="147">
        <f t="shared" si="48"/>
        <v>0</v>
      </c>
      <c r="P111" s="147">
        <f t="shared" si="48"/>
        <v>0</v>
      </c>
      <c r="Q111" s="147">
        <f t="shared" si="45"/>
        <v>0</v>
      </c>
    </row>
    <row r="112" spans="1:17" hidden="1">
      <c r="A112" s="148"/>
      <c r="B112" s="144">
        <v>12</v>
      </c>
      <c r="C112" s="146" t="s">
        <v>111</v>
      </c>
      <c r="D112" s="145"/>
      <c r="E112" s="147">
        <f>E111-E108-E110</f>
        <v>0</v>
      </c>
      <c r="F112" s="147">
        <f>F111-F108-F110</f>
        <v>0</v>
      </c>
      <c r="G112" s="147">
        <f t="shared" ref="G112:P112" si="49">G111-G108-G110</f>
        <v>0</v>
      </c>
      <c r="H112" s="147">
        <f t="shared" si="49"/>
        <v>0</v>
      </c>
      <c r="I112" s="147">
        <f t="shared" si="49"/>
        <v>0</v>
      </c>
      <c r="J112" s="147">
        <f t="shared" si="49"/>
        <v>0</v>
      </c>
      <c r="K112" s="147">
        <f t="shared" si="49"/>
        <v>0</v>
      </c>
      <c r="L112" s="147">
        <f t="shared" si="49"/>
        <v>0</v>
      </c>
      <c r="M112" s="147">
        <f t="shared" si="49"/>
        <v>0</v>
      </c>
      <c r="N112" s="147">
        <f t="shared" si="49"/>
        <v>0</v>
      </c>
      <c r="O112" s="147">
        <f t="shared" si="49"/>
        <v>0</v>
      </c>
      <c r="P112" s="147">
        <f t="shared" si="49"/>
        <v>0</v>
      </c>
      <c r="Q112" s="147">
        <f t="shared" si="45"/>
        <v>0</v>
      </c>
    </row>
    <row r="113" spans="1:17" hidden="1">
      <c r="A113" s="154"/>
      <c r="B113" s="141">
        <v>13</v>
      </c>
      <c r="C113" s="141" t="s">
        <v>99</v>
      </c>
      <c r="D113" s="141" t="s">
        <v>100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>
        <f t="shared" si="45"/>
        <v>0</v>
      </c>
    </row>
    <row r="114" spans="1:17" hidden="1">
      <c r="A114" s="159"/>
      <c r="B114" s="144">
        <v>13</v>
      </c>
      <c r="C114" s="145" t="s">
        <v>102</v>
      </c>
      <c r="D114" s="146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>
        <f t="shared" si="45"/>
        <v>0</v>
      </c>
    </row>
    <row r="115" spans="1:17" hidden="1">
      <c r="A115" s="148" t="s">
        <v>121</v>
      </c>
      <c r="B115" s="144">
        <v>13</v>
      </c>
      <c r="C115" s="145" t="s">
        <v>104</v>
      </c>
      <c r="D115" s="146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>
        <f t="shared" si="45"/>
        <v>0</v>
      </c>
    </row>
    <row r="116" spans="1:17" hidden="1">
      <c r="A116" s="148" t="s">
        <v>122</v>
      </c>
      <c r="B116" s="144">
        <v>13</v>
      </c>
      <c r="C116" s="145" t="s">
        <v>106</v>
      </c>
      <c r="D116" s="146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>
        <f t="shared" si="45"/>
        <v>0</v>
      </c>
    </row>
    <row r="117" spans="1:17" hidden="1">
      <c r="A117" s="157"/>
      <c r="B117" s="144">
        <v>13</v>
      </c>
      <c r="C117" s="146" t="s">
        <v>66</v>
      </c>
      <c r="D117" s="146" t="s">
        <v>100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>
        <f t="shared" si="45"/>
        <v>0</v>
      </c>
    </row>
    <row r="118" spans="1:17" hidden="1">
      <c r="A118" s="148"/>
      <c r="B118" s="144">
        <v>13</v>
      </c>
      <c r="C118" s="150" t="s">
        <v>107</v>
      </c>
      <c r="D118" s="150" t="s">
        <v>108</v>
      </c>
      <c r="E118" s="151">
        <f>E113</f>
        <v>0</v>
      </c>
      <c r="F118" s="151"/>
      <c r="G118" s="151">
        <f t="shared" ref="G118:P118" si="50">G113</f>
        <v>0</v>
      </c>
      <c r="H118" s="151">
        <f t="shared" si="50"/>
        <v>0</v>
      </c>
      <c r="I118" s="151">
        <f t="shared" si="50"/>
        <v>0</v>
      </c>
      <c r="J118" s="151">
        <f t="shared" si="50"/>
        <v>0</v>
      </c>
      <c r="K118" s="151">
        <f t="shared" si="50"/>
        <v>0</v>
      </c>
      <c r="L118" s="151">
        <f t="shared" si="50"/>
        <v>0</v>
      </c>
      <c r="M118" s="151">
        <f t="shared" si="50"/>
        <v>0</v>
      </c>
      <c r="N118" s="151">
        <f t="shared" si="50"/>
        <v>0</v>
      </c>
      <c r="O118" s="151">
        <f t="shared" si="50"/>
        <v>0</v>
      </c>
      <c r="P118" s="151">
        <f t="shared" si="50"/>
        <v>0</v>
      </c>
      <c r="Q118" s="151">
        <f t="shared" si="45"/>
        <v>0</v>
      </c>
    </row>
    <row r="119" spans="1:17" hidden="1">
      <c r="A119" s="148"/>
      <c r="B119" s="144">
        <v>13</v>
      </c>
      <c r="C119" s="146" t="s">
        <v>109</v>
      </c>
      <c r="D119" s="145" t="s">
        <v>108</v>
      </c>
      <c r="E119" s="147">
        <f>ROUNDUP(E118*0.05,0)</f>
        <v>0</v>
      </c>
      <c r="F119" s="147"/>
      <c r="G119" s="147">
        <f t="shared" ref="G119:K119" si="51">ROUNDUP(G118*0.05,0)</f>
        <v>0</v>
      </c>
      <c r="H119" s="147">
        <f t="shared" si="51"/>
        <v>0</v>
      </c>
      <c r="I119" s="147">
        <f t="shared" si="51"/>
        <v>0</v>
      </c>
      <c r="J119" s="147">
        <f t="shared" si="51"/>
        <v>0</v>
      </c>
      <c r="K119" s="147">
        <f t="shared" si="51"/>
        <v>0</v>
      </c>
      <c r="L119" s="147">
        <f>ROUNDUP(L118*0.05,0)</f>
        <v>0</v>
      </c>
      <c r="M119" s="147">
        <f>ROUNDUP(M118*0.05,0)</f>
        <v>0</v>
      </c>
      <c r="N119" s="147">
        <f>ROUNDUP(N118*0.05,0)</f>
        <v>0</v>
      </c>
      <c r="O119" s="147">
        <f>ROUNDUP(O118*0.05,0)</f>
        <v>0</v>
      </c>
      <c r="P119" s="147">
        <f>ROUNDUP(P118*0.05,0)</f>
        <v>0</v>
      </c>
      <c r="Q119" s="147">
        <f t="shared" si="45"/>
        <v>0</v>
      </c>
    </row>
    <row r="120" spans="1:17" hidden="1">
      <c r="A120" s="148"/>
      <c r="B120" s="144">
        <v>13</v>
      </c>
      <c r="C120" s="146" t="s">
        <v>110</v>
      </c>
      <c r="D120" s="145"/>
      <c r="E120" s="147">
        <f>E113+E114+E115+E116</f>
        <v>0</v>
      </c>
      <c r="F120" s="147"/>
      <c r="G120" s="147">
        <f t="shared" ref="G120:K120" si="52">G113+G114+G115+G116</f>
        <v>0</v>
      </c>
      <c r="H120" s="147">
        <f t="shared" si="52"/>
        <v>0</v>
      </c>
      <c r="I120" s="147">
        <f t="shared" si="52"/>
        <v>0</v>
      </c>
      <c r="J120" s="147">
        <f t="shared" si="52"/>
        <v>0</v>
      </c>
      <c r="K120" s="147">
        <f t="shared" si="52"/>
        <v>0</v>
      </c>
      <c r="L120" s="147">
        <f>L113+L114+L115+L116</f>
        <v>0</v>
      </c>
      <c r="M120" s="147">
        <f>M113+M114+M115+M116</f>
        <v>0</v>
      </c>
      <c r="N120" s="147">
        <f>N113+N114+N115+N116</f>
        <v>0</v>
      </c>
      <c r="O120" s="147">
        <f>O113+O114+O115+O116</f>
        <v>0</v>
      </c>
      <c r="P120" s="147">
        <f>P113+P114+P115+P116</f>
        <v>0</v>
      </c>
      <c r="Q120" s="147">
        <f t="shared" si="45"/>
        <v>0</v>
      </c>
    </row>
    <row r="121" spans="1:17" hidden="1">
      <c r="A121" s="148"/>
      <c r="B121" s="144">
        <v>13</v>
      </c>
      <c r="C121" s="146" t="s">
        <v>111</v>
      </c>
      <c r="D121" s="145"/>
      <c r="E121" s="147">
        <f>E120-E117-E119</f>
        <v>0</v>
      </c>
      <c r="F121" s="147"/>
      <c r="G121" s="147">
        <f t="shared" ref="G121:K121" si="53">G120-G117-G119</f>
        <v>0</v>
      </c>
      <c r="H121" s="147">
        <f t="shared" si="53"/>
        <v>0</v>
      </c>
      <c r="I121" s="147">
        <f t="shared" si="53"/>
        <v>0</v>
      </c>
      <c r="J121" s="147">
        <f t="shared" si="53"/>
        <v>0</v>
      </c>
      <c r="K121" s="147">
        <f t="shared" si="53"/>
        <v>0</v>
      </c>
      <c r="L121" s="147">
        <f>L120-L117-L119</f>
        <v>0</v>
      </c>
      <c r="M121" s="147">
        <f>M120-M117-M119</f>
        <v>0</v>
      </c>
      <c r="N121" s="147">
        <f>N120-N117-N119</f>
        <v>0</v>
      </c>
      <c r="O121" s="147">
        <f>O120-O117-O119</f>
        <v>0</v>
      </c>
      <c r="P121" s="147">
        <f>P120-P117-P119</f>
        <v>0</v>
      </c>
      <c r="Q121" s="147">
        <f t="shared" si="45"/>
        <v>0</v>
      </c>
    </row>
    <row r="122" spans="1:17" hidden="1">
      <c r="A122" s="148"/>
      <c r="B122" s="144"/>
      <c r="C122" s="146"/>
      <c r="D122" s="145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idden="1">
      <c r="A123" s="154"/>
      <c r="B123" s="141">
        <v>14</v>
      </c>
      <c r="C123" s="141" t="s">
        <v>99</v>
      </c>
      <c r="D123" s="141" t="s">
        <v>100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>
        <f t="shared" ref="Q123:Q149" si="54">SUM(E123:P123)</f>
        <v>0</v>
      </c>
    </row>
    <row r="124" spans="1:17" hidden="1">
      <c r="A124" s="159"/>
      <c r="B124" s="135">
        <v>14</v>
      </c>
      <c r="C124" s="145" t="s">
        <v>102</v>
      </c>
      <c r="D124" s="146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>
        <f t="shared" si="54"/>
        <v>0</v>
      </c>
    </row>
    <row r="125" spans="1:17" hidden="1">
      <c r="A125" s="148" t="s">
        <v>114</v>
      </c>
      <c r="B125" s="135">
        <v>14</v>
      </c>
      <c r="C125" s="145" t="s">
        <v>104</v>
      </c>
      <c r="D125" s="146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>
        <f t="shared" si="54"/>
        <v>0</v>
      </c>
    </row>
    <row r="126" spans="1:17" hidden="1">
      <c r="A126" s="148" t="s">
        <v>120</v>
      </c>
      <c r="B126" s="135">
        <v>14</v>
      </c>
      <c r="C126" s="145" t="s">
        <v>106</v>
      </c>
      <c r="D126" s="146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>
        <f t="shared" si="54"/>
        <v>0</v>
      </c>
    </row>
    <row r="127" spans="1:17" hidden="1">
      <c r="A127" s="157"/>
      <c r="B127" s="135">
        <v>14</v>
      </c>
      <c r="C127" s="146" t="s">
        <v>66</v>
      </c>
      <c r="D127" s="146" t="s">
        <v>100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>
        <f t="shared" si="54"/>
        <v>0</v>
      </c>
    </row>
    <row r="128" spans="1:17" hidden="1">
      <c r="A128" s="148"/>
      <c r="B128" s="135">
        <v>14</v>
      </c>
      <c r="C128" s="150" t="s">
        <v>107</v>
      </c>
      <c r="D128" s="150" t="s">
        <v>108</v>
      </c>
      <c r="E128" s="151">
        <f>E123</f>
        <v>0</v>
      </c>
      <c r="F128" s="151">
        <f>F123</f>
        <v>0</v>
      </c>
      <c r="G128" s="151">
        <f t="shared" ref="G128:P128" si="55">G123</f>
        <v>0</v>
      </c>
      <c r="H128" s="151">
        <f t="shared" si="55"/>
        <v>0</v>
      </c>
      <c r="I128" s="151">
        <f t="shared" si="55"/>
        <v>0</v>
      </c>
      <c r="J128" s="151">
        <f t="shared" si="55"/>
        <v>0</v>
      </c>
      <c r="K128" s="151">
        <f t="shared" si="55"/>
        <v>0</v>
      </c>
      <c r="L128" s="151">
        <f t="shared" si="55"/>
        <v>0</v>
      </c>
      <c r="M128" s="151">
        <f t="shared" si="55"/>
        <v>0</v>
      </c>
      <c r="N128" s="151">
        <f t="shared" si="55"/>
        <v>0</v>
      </c>
      <c r="O128" s="151">
        <f t="shared" si="55"/>
        <v>0</v>
      </c>
      <c r="P128" s="151">
        <f t="shared" si="55"/>
        <v>0</v>
      </c>
      <c r="Q128" s="151">
        <f t="shared" si="54"/>
        <v>0</v>
      </c>
    </row>
    <row r="129" spans="1:17" hidden="1">
      <c r="A129" s="148"/>
      <c r="B129" s="135">
        <v>14</v>
      </c>
      <c r="C129" s="146" t="s">
        <v>109</v>
      </c>
      <c r="D129" s="145" t="s">
        <v>108</v>
      </c>
      <c r="E129" s="147">
        <f>ROUNDUP(E128*0.05,0)</f>
        <v>0</v>
      </c>
      <c r="F129" s="147">
        <f>ROUNDUP(F128*0.05,0)</f>
        <v>0</v>
      </c>
      <c r="G129" s="147">
        <f t="shared" ref="G129:P129" si="56">ROUNDUP(G128*0.05,0)</f>
        <v>0</v>
      </c>
      <c r="H129" s="147">
        <f t="shared" si="56"/>
        <v>0</v>
      </c>
      <c r="I129" s="147">
        <f t="shared" si="56"/>
        <v>0</v>
      </c>
      <c r="J129" s="147">
        <f t="shared" si="56"/>
        <v>0</v>
      </c>
      <c r="K129" s="147">
        <f t="shared" si="56"/>
        <v>0</v>
      </c>
      <c r="L129" s="147">
        <f t="shared" si="56"/>
        <v>0</v>
      </c>
      <c r="M129" s="147">
        <f t="shared" si="56"/>
        <v>0</v>
      </c>
      <c r="N129" s="147">
        <f t="shared" si="56"/>
        <v>0</v>
      </c>
      <c r="O129" s="147">
        <f t="shared" si="56"/>
        <v>0</v>
      </c>
      <c r="P129" s="147">
        <f t="shared" si="56"/>
        <v>0</v>
      </c>
      <c r="Q129" s="147">
        <f t="shared" si="54"/>
        <v>0</v>
      </c>
    </row>
    <row r="130" spans="1:17" hidden="1">
      <c r="A130" s="148"/>
      <c r="B130" s="135">
        <v>14</v>
      </c>
      <c r="C130" s="146" t="s">
        <v>110</v>
      </c>
      <c r="D130" s="145"/>
      <c r="E130" s="147">
        <f>E123+E124+E125+E126</f>
        <v>0</v>
      </c>
      <c r="F130" s="147">
        <f>F123+F124+F125+F126</f>
        <v>0</v>
      </c>
      <c r="G130" s="147">
        <f t="shared" ref="G130:P130" si="57">G123+G124+G125+G126</f>
        <v>0</v>
      </c>
      <c r="H130" s="147">
        <f t="shared" si="57"/>
        <v>0</v>
      </c>
      <c r="I130" s="147">
        <f t="shared" si="57"/>
        <v>0</v>
      </c>
      <c r="J130" s="147">
        <f t="shared" si="57"/>
        <v>0</v>
      </c>
      <c r="K130" s="147">
        <f t="shared" si="57"/>
        <v>0</v>
      </c>
      <c r="L130" s="147">
        <f t="shared" si="57"/>
        <v>0</v>
      </c>
      <c r="M130" s="147">
        <f t="shared" si="57"/>
        <v>0</v>
      </c>
      <c r="N130" s="147">
        <f t="shared" si="57"/>
        <v>0</v>
      </c>
      <c r="O130" s="147">
        <f t="shared" si="57"/>
        <v>0</v>
      </c>
      <c r="P130" s="147">
        <f t="shared" si="57"/>
        <v>0</v>
      </c>
      <c r="Q130" s="147">
        <f t="shared" si="54"/>
        <v>0</v>
      </c>
    </row>
    <row r="131" spans="1:17" hidden="1">
      <c r="A131" s="148"/>
      <c r="B131" s="135">
        <v>14</v>
      </c>
      <c r="C131" s="146" t="s">
        <v>111</v>
      </c>
      <c r="D131" s="145"/>
      <c r="E131" s="147">
        <f>E130-E127-E129</f>
        <v>0</v>
      </c>
      <c r="F131" s="147">
        <f>F130-F127-F129</f>
        <v>0</v>
      </c>
      <c r="G131" s="147">
        <f t="shared" ref="G131:P131" si="58">G130-G127-G129</f>
        <v>0</v>
      </c>
      <c r="H131" s="147">
        <f t="shared" si="58"/>
        <v>0</v>
      </c>
      <c r="I131" s="147">
        <f t="shared" si="58"/>
        <v>0</v>
      </c>
      <c r="J131" s="147">
        <f t="shared" si="58"/>
        <v>0</v>
      </c>
      <c r="K131" s="147">
        <f t="shared" si="58"/>
        <v>0</v>
      </c>
      <c r="L131" s="147">
        <f t="shared" si="58"/>
        <v>0</v>
      </c>
      <c r="M131" s="147">
        <f t="shared" si="58"/>
        <v>0</v>
      </c>
      <c r="N131" s="147">
        <f t="shared" si="58"/>
        <v>0</v>
      </c>
      <c r="O131" s="147">
        <f t="shared" si="58"/>
        <v>0</v>
      </c>
      <c r="P131" s="147">
        <f t="shared" si="58"/>
        <v>0</v>
      </c>
      <c r="Q131" s="147">
        <f t="shared" si="54"/>
        <v>0</v>
      </c>
    </row>
    <row r="132" spans="1:17" hidden="1">
      <c r="A132" s="154"/>
      <c r="B132" s="141">
        <v>15</v>
      </c>
      <c r="C132" s="141" t="s">
        <v>99</v>
      </c>
      <c r="D132" s="141" t="s">
        <v>100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>
        <f t="shared" si="54"/>
        <v>0</v>
      </c>
    </row>
    <row r="133" spans="1:17" hidden="1">
      <c r="A133" s="159"/>
      <c r="B133" s="135">
        <v>15</v>
      </c>
      <c r="C133" s="145" t="s">
        <v>102</v>
      </c>
      <c r="D133" s="146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>
        <f t="shared" si="54"/>
        <v>0</v>
      </c>
    </row>
    <row r="134" spans="1:17" hidden="1">
      <c r="A134" s="148" t="s">
        <v>114</v>
      </c>
      <c r="B134" s="135">
        <v>15</v>
      </c>
      <c r="C134" s="145" t="s">
        <v>104</v>
      </c>
      <c r="D134" s="146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>
        <f t="shared" si="54"/>
        <v>0</v>
      </c>
    </row>
    <row r="135" spans="1:17" hidden="1">
      <c r="A135" s="148" t="s">
        <v>120</v>
      </c>
      <c r="B135" s="135">
        <v>15</v>
      </c>
      <c r="C135" s="145" t="s">
        <v>106</v>
      </c>
      <c r="D135" s="146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>
        <f t="shared" si="54"/>
        <v>0</v>
      </c>
    </row>
    <row r="136" spans="1:17" hidden="1">
      <c r="A136" s="157"/>
      <c r="B136" s="135">
        <v>15</v>
      </c>
      <c r="C136" s="146" t="s">
        <v>66</v>
      </c>
      <c r="D136" s="146" t="s">
        <v>100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>
        <f t="shared" si="54"/>
        <v>0</v>
      </c>
    </row>
    <row r="137" spans="1:17" hidden="1">
      <c r="A137" s="148"/>
      <c r="B137" s="135">
        <v>15</v>
      </c>
      <c r="C137" s="150" t="s">
        <v>107</v>
      </c>
      <c r="D137" s="150" t="s">
        <v>108</v>
      </c>
      <c r="E137" s="151">
        <f>E132</f>
        <v>0</v>
      </c>
      <c r="F137" s="151">
        <f>F132</f>
        <v>0</v>
      </c>
      <c r="G137" s="151">
        <f t="shared" ref="G137:P137" si="59">G132</f>
        <v>0</v>
      </c>
      <c r="H137" s="151">
        <f t="shared" si="59"/>
        <v>0</v>
      </c>
      <c r="I137" s="151">
        <f t="shared" si="59"/>
        <v>0</v>
      </c>
      <c r="J137" s="151">
        <f t="shared" si="59"/>
        <v>0</v>
      </c>
      <c r="K137" s="151">
        <f t="shared" si="59"/>
        <v>0</v>
      </c>
      <c r="L137" s="151">
        <f t="shared" si="59"/>
        <v>0</v>
      </c>
      <c r="M137" s="151">
        <f t="shared" si="59"/>
        <v>0</v>
      </c>
      <c r="N137" s="151">
        <f t="shared" si="59"/>
        <v>0</v>
      </c>
      <c r="O137" s="151">
        <f t="shared" si="59"/>
        <v>0</v>
      </c>
      <c r="P137" s="151">
        <f t="shared" si="59"/>
        <v>0</v>
      </c>
      <c r="Q137" s="151">
        <f t="shared" si="54"/>
        <v>0</v>
      </c>
    </row>
    <row r="138" spans="1:17" hidden="1">
      <c r="A138" s="148"/>
      <c r="B138" s="135">
        <v>15</v>
      </c>
      <c r="C138" s="146" t="s">
        <v>109</v>
      </c>
      <c r="D138" s="145" t="s">
        <v>108</v>
      </c>
      <c r="E138" s="147">
        <f>ROUNDUP(E137*0.05,0)</f>
        <v>0</v>
      </c>
      <c r="F138" s="147">
        <f>ROUNDUP(F137*0.05,0)</f>
        <v>0</v>
      </c>
      <c r="G138" s="147">
        <f t="shared" ref="G138:P138" si="60">ROUNDUP(G137*0.05,0)</f>
        <v>0</v>
      </c>
      <c r="H138" s="147">
        <f t="shared" si="60"/>
        <v>0</v>
      </c>
      <c r="I138" s="147">
        <f t="shared" si="60"/>
        <v>0</v>
      </c>
      <c r="J138" s="147">
        <f t="shared" si="60"/>
        <v>0</v>
      </c>
      <c r="K138" s="147">
        <f t="shared" si="60"/>
        <v>0</v>
      </c>
      <c r="L138" s="147">
        <f t="shared" si="60"/>
        <v>0</v>
      </c>
      <c r="M138" s="147">
        <f t="shared" si="60"/>
        <v>0</v>
      </c>
      <c r="N138" s="147">
        <f t="shared" si="60"/>
        <v>0</v>
      </c>
      <c r="O138" s="147">
        <f t="shared" si="60"/>
        <v>0</v>
      </c>
      <c r="P138" s="147">
        <f t="shared" si="60"/>
        <v>0</v>
      </c>
      <c r="Q138" s="147">
        <f t="shared" si="54"/>
        <v>0</v>
      </c>
    </row>
    <row r="139" spans="1:17" hidden="1">
      <c r="A139" s="148"/>
      <c r="B139" s="135">
        <v>15</v>
      </c>
      <c r="C139" s="146" t="s">
        <v>110</v>
      </c>
      <c r="D139" s="145"/>
      <c r="E139" s="147">
        <f>E132+E133+E134+E135</f>
        <v>0</v>
      </c>
      <c r="F139" s="147">
        <f>F132+F133+F134+F135</f>
        <v>0</v>
      </c>
      <c r="G139" s="147">
        <f t="shared" ref="G139:P139" si="61">G132+G133+G134+G135</f>
        <v>0</v>
      </c>
      <c r="H139" s="147">
        <f t="shared" si="61"/>
        <v>0</v>
      </c>
      <c r="I139" s="147">
        <f t="shared" si="61"/>
        <v>0</v>
      </c>
      <c r="J139" s="147">
        <f t="shared" si="61"/>
        <v>0</v>
      </c>
      <c r="K139" s="147">
        <f t="shared" si="61"/>
        <v>0</v>
      </c>
      <c r="L139" s="147">
        <f t="shared" si="61"/>
        <v>0</v>
      </c>
      <c r="M139" s="147">
        <f t="shared" si="61"/>
        <v>0</v>
      </c>
      <c r="N139" s="147">
        <f t="shared" si="61"/>
        <v>0</v>
      </c>
      <c r="O139" s="147">
        <f t="shared" si="61"/>
        <v>0</v>
      </c>
      <c r="P139" s="147">
        <f t="shared" si="61"/>
        <v>0</v>
      </c>
      <c r="Q139" s="147">
        <f t="shared" si="54"/>
        <v>0</v>
      </c>
    </row>
    <row r="140" spans="1:17" hidden="1">
      <c r="A140" s="148"/>
      <c r="B140" s="135">
        <v>15</v>
      </c>
      <c r="C140" s="146" t="s">
        <v>111</v>
      </c>
      <c r="D140" s="145"/>
      <c r="E140" s="160">
        <f>E139-E136-E138</f>
        <v>0</v>
      </c>
      <c r="F140" s="160">
        <f>F139-F136-F138</f>
        <v>0</v>
      </c>
      <c r="G140" s="160">
        <f t="shared" ref="G140:P140" si="62">G139-G136-G138</f>
        <v>0</v>
      </c>
      <c r="H140" s="160">
        <f t="shared" si="62"/>
        <v>0</v>
      </c>
      <c r="I140" s="160">
        <f t="shared" si="62"/>
        <v>0</v>
      </c>
      <c r="J140" s="160">
        <f t="shared" si="62"/>
        <v>0</v>
      </c>
      <c r="K140" s="160">
        <f t="shared" si="62"/>
        <v>0</v>
      </c>
      <c r="L140" s="160">
        <f t="shared" si="62"/>
        <v>0</v>
      </c>
      <c r="M140" s="160">
        <f t="shared" si="62"/>
        <v>0</v>
      </c>
      <c r="N140" s="160">
        <f t="shared" si="62"/>
        <v>0</v>
      </c>
      <c r="O140" s="160">
        <f t="shared" si="62"/>
        <v>0</v>
      </c>
      <c r="P140" s="160">
        <f t="shared" si="62"/>
        <v>0</v>
      </c>
      <c r="Q140" s="147">
        <f t="shared" si="54"/>
        <v>0</v>
      </c>
    </row>
    <row r="141" spans="1:17" hidden="1">
      <c r="A141" s="154"/>
      <c r="B141" s="141">
        <v>16</v>
      </c>
      <c r="C141" s="141" t="s">
        <v>99</v>
      </c>
      <c r="D141" s="141" t="s">
        <v>100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>
        <f t="shared" si="54"/>
        <v>0</v>
      </c>
    </row>
    <row r="142" spans="1:17" hidden="1">
      <c r="A142" s="159"/>
      <c r="B142" s="135">
        <v>16</v>
      </c>
      <c r="C142" s="145" t="s">
        <v>102</v>
      </c>
      <c r="D142" s="146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>
        <f t="shared" si="54"/>
        <v>0</v>
      </c>
    </row>
    <row r="143" spans="1:17" hidden="1">
      <c r="A143" s="148" t="s">
        <v>113</v>
      </c>
      <c r="B143" s="135">
        <v>16</v>
      </c>
      <c r="C143" s="145" t="s">
        <v>104</v>
      </c>
      <c r="D143" s="146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>
        <f t="shared" si="54"/>
        <v>0</v>
      </c>
    </row>
    <row r="144" spans="1:17" hidden="1">
      <c r="A144" s="148" t="s">
        <v>123</v>
      </c>
      <c r="B144" s="135">
        <v>16</v>
      </c>
      <c r="C144" s="145" t="s">
        <v>106</v>
      </c>
      <c r="D144" s="146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>
        <f t="shared" si="54"/>
        <v>0</v>
      </c>
    </row>
    <row r="145" spans="1:17" hidden="1">
      <c r="A145" s="157"/>
      <c r="B145" s="135">
        <v>16</v>
      </c>
      <c r="C145" s="146" t="s">
        <v>66</v>
      </c>
      <c r="D145" s="146" t="s">
        <v>100</v>
      </c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>
        <f t="shared" si="54"/>
        <v>0</v>
      </c>
    </row>
    <row r="146" spans="1:17" hidden="1">
      <c r="A146" s="148"/>
      <c r="B146" s="135">
        <v>16</v>
      </c>
      <c r="C146" s="150" t="s">
        <v>107</v>
      </c>
      <c r="D146" s="150" t="s">
        <v>108</v>
      </c>
      <c r="E146" s="151">
        <f>E141</f>
        <v>0</v>
      </c>
      <c r="F146" s="151">
        <f>F141</f>
        <v>0</v>
      </c>
      <c r="G146" s="151">
        <f t="shared" ref="G146:P146" si="63">G141</f>
        <v>0</v>
      </c>
      <c r="H146" s="151">
        <f t="shared" si="63"/>
        <v>0</v>
      </c>
      <c r="I146" s="151">
        <f t="shared" si="63"/>
        <v>0</v>
      </c>
      <c r="J146" s="151">
        <f t="shared" si="63"/>
        <v>0</v>
      </c>
      <c r="K146" s="151">
        <f t="shared" si="63"/>
        <v>0</v>
      </c>
      <c r="L146" s="151">
        <f t="shared" si="63"/>
        <v>0</v>
      </c>
      <c r="M146" s="151">
        <f t="shared" si="63"/>
        <v>0</v>
      </c>
      <c r="N146" s="151">
        <f t="shared" si="63"/>
        <v>0</v>
      </c>
      <c r="O146" s="151">
        <f t="shared" si="63"/>
        <v>0</v>
      </c>
      <c r="P146" s="151">
        <f t="shared" si="63"/>
        <v>0</v>
      </c>
      <c r="Q146" s="151">
        <f t="shared" si="54"/>
        <v>0</v>
      </c>
    </row>
    <row r="147" spans="1:17" hidden="1">
      <c r="A147" s="148"/>
      <c r="B147" s="135">
        <v>16</v>
      </c>
      <c r="C147" s="146" t="s">
        <v>109</v>
      </c>
      <c r="D147" s="145" t="s">
        <v>108</v>
      </c>
      <c r="E147" s="147">
        <f>ROUNDUP(E146*0.05,0)</f>
        <v>0</v>
      </c>
      <c r="F147" s="147">
        <f>ROUNDUP(F146*0.05,0)</f>
        <v>0</v>
      </c>
      <c r="G147" s="147">
        <f>ROUNDUP(G146*0.05,0)</f>
        <v>0</v>
      </c>
      <c r="H147" s="147">
        <f>ROUNDUP(H146*0.05,0)</f>
        <v>0</v>
      </c>
      <c r="I147" s="147">
        <f t="shared" ref="I147:P147" si="64">ROUNDUP(I146*0.05,0)</f>
        <v>0</v>
      </c>
      <c r="J147" s="147">
        <f t="shared" si="64"/>
        <v>0</v>
      </c>
      <c r="K147" s="147">
        <f t="shared" si="64"/>
        <v>0</v>
      </c>
      <c r="L147" s="147">
        <f t="shared" si="64"/>
        <v>0</v>
      </c>
      <c r="M147" s="147">
        <f t="shared" si="64"/>
        <v>0</v>
      </c>
      <c r="N147" s="147">
        <f t="shared" si="64"/>
        <v>0</v>
      </c>
      <c r="O147" s="147">
        <f t="shared" si="64"/>
        <v>0</v>
      </c>
      <c r="P147" s="147">
        <f t="shared" si="64"/>
        <v>0</v>
      </c>
      <c r="Q147" s="147">
        <f t="shared" si="54"/>
        <v>0</v>
      </c>
    </row>
    <row r="148" spans="1:17" hidden="1">
      <c r="A148" s="148"/>
      <c r="B148" s="144">
        <v>16</v>
      </c>
      <c r="C148" s="146" t="s">
        <v>110</v>
      </c>
      <c r="D148" s="145"/>
      <c r="E148" s="147">
        <f>E141+E142+E143+E144</f>
        <v>0</v>
      </c>
      <c r="F148" s="147">
        <f>F141+F142+F143+F144</f>
        <v>0</v>
      </c>
      <c r="G148" s="147">
        <f>G141+G142+G143+G144</f>
        <v>0</v>
      </c>
      <c r="H148" s="147">
        <f>H141+H142+H143+H144</f>
        <v>0</v>
      </c>
      <c r="I148" s="147">
        <f t="shared" ref="I148:P148" si="65">I141+I142+I143+I144</f>
        <v>0</v>
      </c>
      <c r="J148" s="147">
        <f t="shared" si="65"/>
        <v>0</v>
      </c>
      <c r="K148" s="147">
        <f t="shared" si="65"/>
        <v>0</v>
      </c>
      <c r="L148" s="147">
        <f t="shared" si="65"/>
        <v>0</v>
      </c>
      <c r="M148" s="147">
        <f t="shared" si="65"/>
        <v>0</v>
      </c>
      <c r="N148" s="147">
        <f t="shared" si="65"/>
        <v>0</v>
      </c>
      <c r="O148" s="147">
        <f t="shared" si="65"/>
        <v>0</v>
      </c>
      <c r="P148" s="147">
        <f t="shared" si="65"/>
        <v>0</v>
      </c>
      <c r="Q148" s="147">
        <f t="shared" si="54"/>
        <v>0</v>
      </c>
    </row>
    <row r="149" spans="1:17" hidden="1">
      <c r="A149" s="161"/>
      <c r="B149" s="161">
        <v>16</v>
      </c>
      <c r="C149" s="161" t="s">
        <v>111</v>
      </c>
      <c r="D149" s="161"/>
      <c r="E149" s="160">
        <f>E148-E145-E147</f>
        <v>0</v>
      </c>
      <c r="F149" s="160">
        <f>F148-F145-F147</f>
        <v>0</v>
      </c>
      <c r="G149" s="160">
        <f>G148-G145-G147</f>
        <v>0</v>
      </c>
      <c r="H149" s="160">
        <f>H148-H145-H147</f>
        <v>0</v>
      </c>
      <c r="I149" s="147">
        <f t="shared" ref="I149:P149" si="66">I148-I145-I147</f>
        <v>0</v>
      </c>
      <c r="J149" s="147">
        <f t="shared" si="66"/>
        <v>0</v>
      </c>
      <c r="K149" s="147">
        <f t="shared" si="66"/>
        <v>0</v>
      </c>
      <c r="L149" s="147">
        <f t="shared" si="66"/>
        <v>0</v>
      </c>
      <c r="M149" s="147">
        <f t="shared" si="66"/>
        <v>0</v>
      </c>
      <c r="N149" s="147">
        <f t="shared" si="66"/>
        <v>0</v>
      </c>
      <c r="O149" s="147">
        <f t="shared" si="66"/>
        <v>0</v>
      </c>
      <c r="P149" s="147">
        <f t="shared" si="66"/>
        <v>0</v>
      </c>
      <c r="Q149" s="160">
        <f t="shared" si="54"/>
        <v>0</v>
      </c>
    </row>
    <row r="150" spans="1:17" hidden="1">
      <c r="A150" s="154"/>
      <c r="B150" s="141">
        <v>17</v>
      </c>
      <c r="C150" s="141" t="s">
        <v>99</v>
      </c>
      <c r="D150" s="141" t="s">
        <v>100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>
        <f t="shared" ref="Q150:Q190" si="67">SUM(E150:P150)</f>
        <v>0</v>
      </c>
    </row>
    <row r="151" spans="1:17" hidden="1">
      <c r="A151" s="162"/>
      <c r="B151" s="144">
        <v>17</v>
      </c>
      <c r="C151" s="145" t="s">
        <v>102</v>
      </c>
      <c r="D151" s="146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>
        <f t="shared" si="67"/>
        <v>0</v>
      </c>
    </row>
    <row r="152" spans="1:17" hidden="1">
      <c r="A152" s="148" t="s">
        <v>103</v>
      </c>
      <c r="B152" s="144">
        <v>17</v>
      </c>
      <c r="C152" s="145" t="s">
        <v>104</v>
      </c>
      <c r="D152" s="146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>
        <f t="shared" si="67"/>
        <v>0</v>
      </c>
    </row>
    <row r="153" spans="1:17" hidden="1">
      <c r="A153" s="148" t="s">
        <v>124</v>
      </c>
      <c r="B153" s="144">
        <v>17</v>
      </c>
      <c r="C153" s="145" t="s">
        <v>106</v>
      </c>
      <c r="D153" s="146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>
        <f t="shared" si="67"/>
        <v>0</v>
      </c>
    </row>
    <row r="154" spans="1:17" hidden="1">
      <c r="A154" s="152"/>
      <c r="B154" s="144">
        <v>17</v>
      </c>
      <c r="C154" s="146" t="s">
        <v>66</v>
      </c>
      <c r="D154" s="146" t="s">
        <v>100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>
        <f t="shared" si="67"/>
        <v>0</v>
      </c>
    </row>
    <row r="155" spans="1:17" hidden="1">
      <c r="A155" s="148"/>
      <c r="B155" s="144">
        <v>17</v>
      </c>
      <c r="C155" s="150" t="s">
        <v>107</v>
      </c>
      <c r="D155" s="150" t="s">
        <v>108</v>
      </c>
      <c r="E155" s="151">
        <f>E150</f>
        <v>0</v>
      </c>
      <c r="F155" s="151">
        <f>F150</f>
        <v>0</v>
      </c>
      <c r="G155" s="151">
        <f>G150</f>
        <v>0</v>
      </c>
      <c r="H155" s="151">
        <f>H150</f>
        <v>0</v>
      </c>
      <c r="I155" s="151">
        <f t="shared" ref="I155:P155" si="68">I150</f>
        <v>0</v>
      </c>
      <c r="J155" s="151">
        <f t="shared" si="68"/>
        <v>0</v>
      </c>
      <c r="K155" s="151">
        <f t="shared" si="68"/>
        <v>0</v>
      </c>
      <c r="L155" s="151">
        <f t="shared" si="68"/>
        <v>0</v>
      </c>
      <c r="M155" s="151">
        <f t="shared" si="68"/>
        <v>0</v>
      </c>
      <c r="N155" s="151">
        <f t="shared" si="68"/>
        <v>0</v>
      </c>
      <c r="O155" s="151">
        <f t="shared" si="68"/>
        <v>0</v>
      </c>
      <c r="P155" s="151">
        <f t="shared" si="68"/>
        <v>0</v>
      </c>
      <c r="Q155" s="151">
        <f t="shared" si="67"/>
        <v>0</v>
      </c>
    </row>
    <row r="156" spans="1:17" hidden="1">
      <c r="A156" s="148"/>
      <c r="B156" s="144">
        <v>17</v>
      </c>
      <c r="C156" s="146" t="s">
        <v>109</v>
      </c>
      <c r="D156" s="145" t="s">
        <v>108</v>
      </c>
      <c r="E156" s="147">
        <f t="shared" ref="E156:P156" si="69">ROUNDUP(E155*0.05,0)</f>
        <v>0</v>
      </c>
      <c r="F156" s="147">
        <f t="shared" si="69"/>
        <v>0</v>
      </c>
      <c r="G156" s="147">
        <f t="shared" si="69"/>
        <v>0</v>
      </c>
      <c r="H156" s="147">
        <f t="shared" si="69"/>
        <v>0</v>
      </c>
      <c r="I156" s="147">
        <f t="shared" si="69"/>
        <v>0</v>
      </c>
      <c r="J156" s="147">
        <f t="shared" si="69"/>
        <v>0</v>
      </c>
      <c r="K156" s="147">
        <f t="shared" si="69"/>
        <v>0</v>
      </c>
      <c r="L156" s="147">
        <f t="shared" si="69"/>
        <v>0</v>
      </c>
      <c r="M156" s="147">
        <f t="shared" si="69"/>
        <v>0</v>
      </c>
      <c r="N156" s="147">
        <f t="shared" si="69"/>
        <v>0</v>
      </c>
      <c r="O156" s="147">
        <f t="shared" si="69"/>
        <v>0</v>
      </c>
      <c r="P156" s="147">
        <f t="shared" si="69"/>
        <v>0</v>
      </c>
      <c r="Q156" s="147">
        <f t="shared" si="67"/>
        <v>0</v>
      </c>
    </row>
    <row r="157" spans="1:17" hidden="1">
      <c r="A157" s="148"/>
      <c r="B157" s="144">
        <v>17</v>
      </c>
      <c r="C157" s="146" t="s">
        <v>110</v>
      </c>
      <c r="D157" s="145"/>
      <c r="E157" s="147">
        <f t="shared" ref="E157:P157" si="70">E150+E151+E152+E153</f>
        <v>0</v>
      </c>
      <c r="F157" s="147">
        <f t="shared" si="70"/>
        <v>0</v>
      </c>
      <c r="G157" s="147">
        <f t="shared" si="70"/>
        <v>0</v>
      </c>
      <c r="H157" s="147">
        <f t="shared" si="70"/>
        <v>0</v>
      </c>
      <c r="I157" s="147">
        <f t="shared" si="70"/>
        <v>0</v>
      </c>
      <c r="J157" s="147">
        <f t="shared" si="70"/>
        <v>0</v>
      </c>
      <c r="K157" s="147">
        <f t="shared" si="70"/>
        <v>0</v>
      </c>
      <c r="L157" s="147">
        <f t="shared" si="70"/>
        <v>0</v>
      </c>
      <c r="M157" s="147">
        <f t="shared" si="70"/>
        <v>0</v>
      </c>
      <c r="N157" s="147">
        <f t="shared" si="70"/>
        <v>0</v>
      </c>
      <c r="O157" s="147">
        <f t="shared" si="70"/>
        <v>0</v>
      </c>
      <c r="P157" s="147">
        <f t="shared" si="70"/>
        <v>0</v>
      </c>
      <c r="Q157" s="147">
        <f t="shared" si="67"/>
        <v>0</v>
      </c>
    </row>
    <row r="158" spans="1:17" hidden="1">
      <c r="A158" s="148"/>
      <c r="B158" s="144">
        <v>17</v>
      </c>
      <c r="C158" s="146" t="s">
        <v>111</v>
      </c>
      <c r="D158" s="145"/>
      <c r="E158" s="147">
        <f t="shared" ref="E158:P158" si="71">E157-E154-E156</f>
        <v>0</v>
      </c>
      <c r="F158" s="147">
        <f t="shared" si="71"/>
        <v>0</v>
      </c>
      <c r="G158" s="147">
        <f t="shared" si="71"/>
        <v>0</v>
      </c>
      <c r="H158" s="147">
        <f t="shared" si="71"/>
        <v>0</v>
      </c>
      <c r="I158" s="147">
        <f t="shared" si="71"/>
        <v>0</v>
      </c>
      <c r="J158" s="147">
        <f t="shared" si="71"/>
        <v>0</v>
      </c>
      <c r="K158" s="147">
        <f t="shared" si="71"/>
        <v>0</v>
      </c>
      <c r="L158" s="147">
        <f t="shared" si="71"/>
        <v>0</v>
      </c>
      <c r="M158" s="147">
        <f t="shared" si="71"/>
        <v>0</v>
      </c>
      <c r="N158" s="147">
        <f t="shared" si="71"/>
        <v>0</v>
      </c>
      <c r="O158" s="147">
        <f t="shared" si="71"/>
        <v>0</v>
      </c>
      <c r="P158" s="147">
        <f t="shared" si="71"/>
        <v>0</v>
      </c>
      <c r="Q158" s="147">
        <f t="shared" si="67"/>
        <v>0</v>
      </c>
    </row>
    <row r="159" spans="1:17" hidden="1">
      <c r="A159" s="154"/>
      <c r="B159" s="141">
        <v>18</v>
      </c>
      <c r="C159" s="141" t="s">
        <v>99</v>
      </c>
      <c r="D159" s="141" t="s">
        <v>100</v>
      </c>
      <c r="E159" s="142"/>
      <c r="F159" s="142"/>
      <c r="G159" s="142"/>
      <c r="H159" s="142"/>
      <c r="I159" s="163"/>
      <c r="J159" s="163"/>
      <c r="K159" s="163"/>
      <c r="L159" s="163"/>
      <c r="M159" s="163"/>
      <c r="N159" s="163"/>
      <c r="O159" s="163"/>
      <c r="P159" s="163"/>
      <c r="Q159" s="142">
        <f t="shared" si="67"/>
        <v>0</v>
      </c>
    </row>
    <row r="160" spans="1:17" hidden="1">
      <c r="A160" s="162"/>
      <c r="B160" s="144">
        <v>18</v>
      </c>
      <c r="C160" s="145" t="s">
        <v>102</v>
      </c>
      <c r="D160" s="146"/>
      <c r="E160" s="147"/>
      <c r="F160" s="147"/>
      <c r="G160" s="147"/>
      <c r="H160" s="147"/>
      <c r="I160" s="164"/>
      <c r="J160" s="164"/>
      <c r="K160" s="164"/>
      <c r="L160" s="164"/>
      <c r="M160" s="164"/>
      <c r="N160" s="164"/>
      <c r="O160" s="164"/>
      <c r="P160" s="164"/>
      <c r="Q160" s="147">
        <f t="shared" si="67"/>
        <v>0</v>
      </c>
    </row>
    <row r="161" spans="1:17" hidden="1">
      <c r="A161" s="162"/>
      <c r="B161" s="144">
        <v>18</v>
      </c>
      <c r="C161" s="145" t="s">
        <v>104</v>
      </c>
      <c r="D161" s="146"/>
      <c r="E161" s="147"/>
      <c r="F161" s="147"/>
      <c r="G161" s="147"/>
      <c r="H161" s="147"/>
      <c r="I161" s="164"/>
      <c r="J161" s="164"/>
      <c r="K161" s="164"/>
      <c r="L161" s="164"/>
      <c r="M161" s="164"/>
      <c r="N161" s="164"/>
      <c r="O161" s="164"/>
      <c r="P161" s="164"/>
      <c r="Q161" s="147">
        <f t="shared" si="67"/>
        <v>0</v>
      </c>
    </row>
    <row r="162" spans="1:17" hidden="1">
      <c r="A162" s="148" t="s">
        <v>103</v>
      </c>
      <c r="B162" s="144">
        <v>18</v>
      </c>
      <c r="C162" s="145" t="s">
        <v>106</v>
      </c>
      <c r="D162" s="146"/>
      <c r="E162" s="147"/>
      <c r="F162" s="147"/>
      <c r="G162" s="147"/>
      <c r="H162" s="147"/>
      <c r="I162" s="164"/>
      <c r="J162" s="164"/>
      <c r="K162" s="164"/>
      <c r="L162" s="164"/>
      <c r="M162" s="164"/>
      <c r="N162" s="164"/>
      <c r="O162" s="164"/>
      <c r="P162" s="164"/>
      <c r="Q162" s="147">
        <f t="shared" si="67"/>
        <v>0</v>
      </c>
    </row>
    <row r="163" spans="1:17" hidden="1">
      <c r="A163" s="148" t="s">
        <v>105</v>
      </c>
      <c r="B163" s="144">
        <v>18</v>
      </c>
      <c r="C163" s="146" t="s">
        <v>66</v>
      </c>
      <c r="D163" s="146" t="s">
        <v>100</v>
      </c>
      <c r="E163" s="147"/>
      <c r="F163" s="147"/>
      <c r="G163" s="147"/>
      <c r="H163" s="147"/>
      <c r="I163" s="164"/>
      <c r="J163" s="164"/>
      <c r="K163" s="164"/>
      <c r="L163" s="164"/>
      <c r="M163" s="164"/>
      <c r="N163" s="164"/>
      <c r="O163" s="164"/>
      <c r="P163" s="164"/>
      <c r="Q163" s="147">
        <f t="shared" si="67"/>
        <v>0</v>
      </c>
    </row>
    <row r="164" spans="1:17" hidden="1">
      <c r="A164" s="148"/>
      <c r="B164" s="144">
        <v>18</v>
      </c>
      <c r="C164" s="150" t="s">
        <v>107</v>
      </c>
      <c r="D164" s="150" t="s">
        <v>108</v>
      </c>
      <c r="E164" s="151"/>
      <c r="F164" s="151"/>
      <c r="G164" s="151"/>
      <c r="H164" s="151"/>
      <c r="I164" s="151"/>
      <c r="J164" s="151"/>
      <c r="K164" s="165"/>
      <c r="L164" s="165"/>
      <c r="M164" s="165"/>
      <c r="N164" s="165"/>
      <c r="O164" s="165"/>
      <c r="P164" s="165"/>
      <c r="Q164" s="151">
        <f t="shared" si="67"/>
        <v>0</v>
      </c>
    </row>
    <row r="165" spans="1:17" hidden="1">
      <c r="A165" s="148"/>
      <c r="B165" s="144">
        <v>18</v>
      </c>
      <c r="C165" s="146" t="s">
        <v>109</v>
      </c>
      <c r="D165" s="145" t="s">
        <v>108</v>
      </c>
      <c r="E165" s="147">
        <f t="shared" ref="E165:P165" si="72">ROUNDUP(E164*0.05,0)</f>
        <v>0</v>
      </c>
      <c r="F165" s="147">
        <f t="shared" si="72"/>
        <v>0</v>
      </c>
      <c r="G165" s="147">
        <f t="shared" si="72"/>
        <v>0</v>
      </c>
      <c r="H165" s="147">
        <f t="shared" si="72"/>
        <v>0</v>
      </c>
      <c r="I165" s="147">
        <f t="shared" si="72"/>
        <v>0</v>
      </c>
      <c r="J165" s="147">
        <f t="shared" si="72"/>
        <v>0</v>
      </c>
      <c r="K165" s="164">
        <f t="shared" si="72"/>
        <v>0</v>
      </c>
      <c r="L165" s="164">
        <f t="shared" si="72"/>
        <v>0</v>
      </c>
      <c r="M165" s="164">
        <f t="shared" si="72"/>
        <v>0</v>
      </c>
      <c r="N165" s="164">
        <f t="shared" si="72"/>
        <v>0</v>
      </c>
      <c r="O165" s="164">
        <f t="shared" si="72"/>
        <v>0</v>
      </c>
      <c r="P165" s="164">
        <f t="shared" si="72"/>
        <v>0</v>
      </c>
      <c r="Q165" s="147">
        <f t="shared" si="67"/>
        <v>0</v>
      </c>
    </row>
    <row r="166" spans="1:17" hidden="1">
      <c r="A166" s="148"/>
      <c r="B166" s="144">
        <v>18</v>
      </c>
      <c r="C166" s="146" t="s">
        <v>110</v>
      </c>
      <c r="D166" s="145"/>
      <c r="E166" s="147">
        <f t="shared" ref="E166:P166" si="73">E159+E160+E161+E162</f>
        <v>0</v>
      </c>
      <c r="F166" s="147">
        <f t="shared" si="73"/>
        <v>0</v>
      </c>
      <c r="G166" s="147">
        <f t="shared" si="73"/>
        <v>0</v>
      </c>
      <c r="H166" s="147">
        <f t="shared" si="73"/>
        <v>0</v>
      </c>
      <c r="I166" s="164">
        <f t="shared" si="73"/>
        <v>0</v>
      </c>
      <c r="J166" s="164">
        <f t="shared" si="73"/>
        <v>0</v>
      </c>
      <c r="K166" s="164">
        <f t="shared" si="73"/>
        <v>0</v>
      </c>
      <c r="L166" s="164">
        <f t="shared" si="73"/>
        <v>0</v>
      </c>
      <c r="M166" s="164">
        <f t="shared" si="73"/>
        <v>0</v>
      </c>
      <c r="N166" s="164">
        <f t="shared" si="73"/>
        <v>0</v>
      </c>
      <c r="O166" s="164">
        <f t="shared" si="73"/>
        <v>0</v>
      </c>
      <c r="P166" s="164">
        <f t="shared" si="73"/>
        <v>0</v>
      </c>
      <c r="Q166" s="147">
        <f t="shared" si="67"/>
        <v>0</v>
      </c>
    </row>
    <row r="167" spans="1:17" hidden="1">
      <c r="A167" s="148"/>
      <c r="B167" s="144">
        <v>18</v>
      </c>
      <c r="C167" s="146" t="s">
        <v>111</v>
      </c>
      <c r="D167" s="145"/>
      <c r="E167" s="147">
        <f t="shared" ref="E167:P167" si="74">E166-E163-E165</f>
        <v>0</v>
      </c>
      <c r="F167" s="147">
        <f t="shared" si="74"/>
        <v>0</v>
      </c>
      <c r="G167" s="147">
        <f t="shared" si="74"/>
        <v>0</v>
      </c>
      <c r="H167" s="147">
        <f t="shared" si="74"/>
        <v>0</v>
      </c>
      <c r="I167" s="164">
        <f t="shared" si="74"/>
        <v>0</v>
      </c>
      <c r="J167" s="164">
        <f t="shared" si="74"/>
        <v>0</v>
      </c>
      <c r="K167" s="164">
        <f t="shared" si="74"/>
        <v>0</v>
      </c>
      <c r="L167" s="164">
        <f t="shared" si="74"/>
        <v>0</v>
      </c>
      <c r="M167" s="164">
        <f t="shared" si="74"/>
        <v>0</v>
      </c>
      <c r="N167" s="164">
        <f t="shared" si="74"/>
        <v>0</v>
      </c>
      <c r="O167" s="164">
        <f t="shared" si="74"/>
        <v>0</v>
      </c>
      <c r="P167" s="164">
        <f t="shared" si="74"/>
        <v>0</v>
      </c>
      <c r="Q167" s="147">
        <f t="shared" si="67"/>
        <v>0</v>
      </c>
    </row>
    <row r="168" spans="1:17" hidden="1">
      <c r="A168" s="154"/>
      <c r="B168" s="141">
        <v>19</v>
      </c>
      <c r="C168" s="141" t="s">
        <v>99</v>
      </c>
      <c r="D168" s="141" t="s">
        <v>100</v>
      </c>
      <c r="E168" s="142"/>
      <c r="F168" s="142"/>
      <c r="G168" s="142"/>
      <c r="H168" s="142"/>
      <c r="I168" s="163"/>
      <c r="J168" s="163"/>
      <c r="K168" s="163"/>
      <c r="L168" s="163"/>
      <c r="M168" s="163"/>
      <c r="N168" s="163"/>
      <c r="O168" s="163"/>
      <c r="P168" s="163"/>
      <c r="Q168" s="142">
        <f t="shared" si="67"/>
        <v>0</v>
      </c>
    </row>
    <row r="169" spans="1:17" hidden="1">
      <c r="A169" s="162"/>
      <c r="B169" s="144">
        <v>19</v>
      </c>
      <c r="C169" s="145" t="s">
        <v>102</v>
      </c>
      <c r="D169" s="146"/>
      <c r="E169" s="147"/>
      <c r="F169" s="147"/>
      <c r="G169" s="147"/>
      <c r="H169" s="147"/>
      <c r="I169" s="164"/>
      <c r="J169" s="164"/>
      <c r="K169" s="164"/>
      <c r="L169" s="164"/>
      <c r="M169" s="164"/>
      <c r="N169" s="164"/>
      <c r="O169" s="164"/>
      <c r="P169" s="164"/>
      <c r="Q169" s="147">
        <f t="shared" si="67"/>
        <v>0</v>
      </c>
    </row>
    <row r="170" spans="1:17" hidden="1">
      <c r="A170" s="148" t="s">
        <v>121</v>
      </c>
      <c r="B170" s="144">
        <v>19</v>
      </c>
      <c r="C170" s="145" t="s">
        <v>104</v>
      </c>
      <c r="D170" s="146"/>
      <c r="E170" s="147"/>
      <c r="F170" s="147"/>
      <c r="G170" s="147"/>
      <c r="H170" s="147"/>
      <c r="I170" s="164"/>
      <c r="J170" s="164"/>
      <c r="K170" s="164"/>
      <c r="L170" s="164"/>
      <c r="M170" s="164"/>
      <c r="N170" s="164"/>
      <c r="O170" s="164"/>
      <c r="P170" s="164"/>
      <c r="Q170" s="147">
        <f t="shared" si="67"/>
        <v>0</v>
      </c>
    </row>
    <row r="171" spans="1:17" hidden="1">
      <c r="A171" s="148" t="s">
        <v>105</v>
      </c>
      <c r="B171" s="144">
        <v>19</v>
      </c>
      <c r="C171" s="145" t="s">
        <v>106</v>
      </c>
      <c r="D171" s="146"/>
      <c r="E171" s="147"/>
      <c r="F171" s="147"/>
      <c r="G171" s="147"/>
      <c r="H171" s="147"/>
      <c r="I171" s="164"/>
      <c r="J171" s="164"/>
      <c r="K171" s="164"/>
      <c r="L171" s="164"/>
      <c r="M171" s="164"/>
      <c r="N171" s="164"/>
      <c r="O171" s="164"/>
      <c r="P171" s="164"/>
      <c r="Q171" s="147">
        <f t="shared" si="67"/>
        <v>0</v>
      </c>
    </row>
    <row r="172" spans="1:17" hidden="1">
      <c r="A172" s="152"/>
      <c r="B172" s="144">
        <v>19</v>
      </c>
      <c r="C172" s="146" t="s">
        <v>66</v>
      </c>
      <c r="D172" s="146" t="s">
        <v>100</v>
      </c>
      <c r="E172" s="147"/>
      <c r="F172" s="147"/>
      <c r="G172" s="147"/>
      <c r="H172" s="147"/>
      <c r="I172" s="164"/>
      <c r="J172" s="164"/>
      <c r="K172" s="164"/>
      <c r="L172" s="164"/>
      <c r="M172" s="164"/>
      <c r="N172" s="164"/>
      <c r="O172" s="164"/>
      <c r="P172" s="164"/>
      <c r="Q172" s="147">
        <f t="shared" si="67"/>
        <v>0</v>
      </c>
    </row>
    <row r="173" spans="1:17" hidden="1">
      <c r="A173" s="148"/>
      <c r="B173" s="144">
        <v>19</v>
      </c>
      <c r="C173" s="150" t="s">
        <v>107</v>
      </c>
      <c r="D173" s="150" t="s">
        <v>108</v>
      </c>
      <c r="E173" s="151"/>
      <c r="F173" s="151"/>
      <c r="G173" s="151"/>
      <c r="H173" s="151"/>
      <c r="I173" s="151"/>
      <c r="J173" s="165"/>
      <c r="K173" s="165"/>
      <c r="L173" s="165"/>
      <c r="M173" s="165"/>
      <c r="N173" s="165"/>
      <c r="O173" s="165"/>
      <c r="P173" s="165"/>
      <c r="Q173" s="151">
        <f t="shared" si="67"/>
        <v>0</v>
      </c>
    </row>
    <row r="174" spans="1:17" hidden="1">
      <c r="A174" s="148"/>
      <c r="B174" s="144">
        <v>19</v>
      </c>
      <c r="C174" s="146" t="s">
        <v>109</v>
      </c>
      <c r="D174" s="145" t="s">
        <v>108</v>
      </c>
      <c r="E174" s="147">
        <f t="shared" ref="E174:P174" si="75">ROUNDUP(E173*0.05,0)</f>
        <v>0</v>
      </c>
      <c r="F174" s="147">
        <f t="shared" si="75"/>
        <v>0</v>
      </c>
      <c r="G174" s="147">
        <f t="shared" si="75"/>
        <v>0</v>
      </c>
      <c r="H174" s="147">
        <f t="shared" si="75"/>
        <v>0</v>
      </c>
      <c r="I174" s="164">
        <f t="shared" si="75"/>
        <v>0</v>
      </c>
      <c r="J174" s="164">
        <f t="shared" si="75"/>
        <v>0</v>
      </c>
      <c r="K174" s="164">
        <f t="shared" si="75"/>
        <v>0</v>
      </c>
      <c r="L174" s="164">
        <f t="shared" si="75"/>
        <v>0</v>
      </c>
      <c r="M174" s="164">
        <f t="shared" si="75"/>
        <v>0</v>
      </c>
      <c r="N174" s="164">
        <f t="shared" si="75"/>
        <v>0</v>
      </c>
      <c r="O174" s="164">
        <f t="shared" si="75"/>
        <v>0</v>
      </c>
      <c r="P174" s="164">
        <f t="shared" si="75"/>
        <v>0</v>
      </c>
      <c r="Q174" s="147">
        <f t="shared" si="67"/>
        <v>0</v>
      </c>
    </row>
    <row r="175" spans="1:17" hidden="1">
      <c r="A175" s="148"/>
      <c r="B175" s="144">
        <v>19</v>
      </c>
      <c r="C175" s="146" t="s">
        <v>110</v>
      </c>
      <c r="D175" s="145"/>
      <c r="E175" s="147">
        <f t="shared" ref="E175:P175" si="76">E168+E169+E170+E171</f>
        <v>0</v>
      </c>
      <c r="F175" s="147">
        <f t="shared" si="76"/>
        <v>0</v>
      </c>
      <c r="G175" s="147">
        <f t="shared" si="76"/>
        <v>0</v>
      </c>
      <c r="H175" s="147">
        <f t="shared" si="76"/>
        <v>0</v>
      </c>
      <c r="I175" s="164">
        <f t="shared" si="76"/>
        <v>0</v>
      </c>
      <c r="J175" s="164">
        <f t="shared" si="76"/>
        <v>0</v>
      </c>
      <c r="K175" s="164">
        <f t="shared" si="76"/>
        <v>0</v>
      </c>
      <c r="L175" s="164">
        <f t="shared" si="76"/>
        <v>0</v>
      </c>
      <c r="M175" s="164">
        <f t="shared" si="76"/>
        <v>0</v>
      </c>
      <c r="N175" s="164">
        <f t="shared" si="76"/>
        <v>0</v>
      </c>
      <c r="O175" s="164">
        <f t="shared" si="76"/>
        <v>0</v>
      </c>
      <c r="P175" s="164">
        <f t="shared" si="76"/>
        <v>0</v>
      </c>
      <c r="Q175" s="147">
        <f t="shared" si="67"/>
        <v>0</v>
      </c>
    </row>
    <row r="176" spans="1:17" hidden="1">
      <c r="A176" s="148"/>
      <c r="B176" s="144">
        <v>19</v>
      </c>
      <c r="C176" s="146" t="s">
        <v>111</v>
      </c>
      <c r="D176" s="145"/>
      <c r="E176" s="147">
        <f t="shared" ref="E176:P176" si="77">E175-E172-E174</f>
        <v>0</v>
      </c>
      <c r="F176" s="147">
        <f t="shared" si="77"/>
        <v>0</v>
      </c>
      <c r="G176" s="147">
        <f t="shared" si="77"/>
        <v>0</v>
      </c>
      <c r="H176" s="147">
        <f t="shared" si="77"/>
        <v>0</v>
      </c>
      <c r="I176" s="164">
        <f t="shared" si="77"/>
        <v>0</v>
      </c>
      <c r="J176" s="164">
        <f t="shared" si="77"/>
        <v>0</v>
      </c>
      <c r="K176" s="164">
        <f t="shared" si="77"/>
        <v>0</v>
      </c>
      <c r="L176" s="164">
        <f t="shared" si="77"/>
        <v>0</v>
      </c>
      <c r="M176" s="164">
        <f t="shared" si="77"/>
        <v>0</v>
      </c>
      <c r="N176" s="164">
        <f t="shared" si="77"/>
        <v>0</v>
      </c>
      <c r="O176" s="164">
        <f t="shared" si="77"/>
        <v>0</v>
      </c>
      <c r="P176" s="164">
        <f t="shared" si="77"/>
        <v>0</v>
      </c>
      <c r="Q176" s="147">
        <f t="shared" si="67"/>
        <v>0</v>
      </c>
    </row>
    <row r="177" spans="1:19" hidden="1">
      <c r="A177" s="154"/>
      <c r="B177" s="141">
        <v>20</v>
      </c>
      <c r="C177" s="141" t="s">
        <v>99</v>
      </c>
      <c r="D177" s="141" t="s">
        <v>100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>
        <f t="shared" si="67"/>
        <v>0</v>
      </c>
    </row>
    <row r="178" spans="1:19" hidden="1">
      <c r="A178" s="162"/>
      <c r="B178" s="144">
        <v>20</v>
      </c>
      <c r="C178" s="145" t="s">
        <v>102</v>
      </c>
      <c r="D178" s="146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>
        <f t="shared" si="67"/>
        <v>0</v>
      </c>
    </row>
    <row r="179" spans="1:19" hidden="1">
      <c r="A179" s="148" t="s">
        <v>103</v>
      </c>
      <c r="B179" s="144">
        <v>20</v>
      </c>
      <c r="C179" s="145" t="s">
        <v>104</v>
      </c>
      <c r="D179" s="146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>
        <f t="shared" si="67"/>
        <v>0</v>
      </c>
    </row>
    <row r="180" spans="1:19" hidden="1">
      <c r="A180" s="148" t="s">
        <v>105</v>
      </c>
      <c r="B180" s="144">
        <v>20</v>
      </c>
      <c r="C180" s="145" t="s">
        <v>106</v>
      </c>
      <c r="D180" s="146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>
        <f t="shared" si="67"/>
        <v>0</v>
      </c>
    </row>
    <row r="181" spans="1:19" hidden="1">
      <c r="A181" s="152"/>
      <c r="B181" s="144">
        <v>20</v>
      </c>
      <c r="C181" s="146" t="s">
        <v>66</v>
      </c>
      <c r="D181" s="146" t="s">
        <v>100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>
        <f t="shared" si="67"/>
        <v>0</v>
      </c>
    </row>
    <row r="182" spans="1:19" hidden="1">
      <c r="A182" s="148"/>
      <c r="B182" s="144">
        <v>20</v>
      </c>
      <c r="C182" s="150" t="s">
        <v>107</v>
      </c>
      <c r="D182" s="150" t="s">
        <v>108</v>
      </c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>
        <f t="shared" si="67"/>
        <v>0</v>
      </c>
    </row>
    <row r="183" spans="1:19" hidden="1">
      <c r="A183" s="148"/>
      <c r="B183" s="144">
        <v>20</v>
      </c>
      <c r="C183" s="146" t="s">
        <v>109</v>
      </c>
      <c r="D183" s="145" t="s">
        <v>108</v>
      </c>
      <c r="E183" s="147">
        <f t="shared" ref="E183:P183" si="78">ROUNDUP(E182*0.05,0)</f>
        <v>0</v>
      </c>
      <c r="F183" s="147">
        <f t="shared" si="78"/>
        <v>0</v>
      </c>
      <c r="G183" s="147">
        <f t="shared" si="78"/>
        <v>0</v>
      </c>
      <c r="H183" s="147">
        <f t="shared" si="78"/>
        <v>0</v>
      </c>
      <c r="I183" s="147">
        <f t="shared" si="78"/>
        <v>0</v>
      </c>
      <c r="J183" s="147">
        <f t="shared" si="78"/>
        <v>0</v>
      </c>
      <c r="K183" s="147">
        <f t="shared" si="78"/>
        <v>0</v>
      </c>
      <c r="L183" s="147">
        <f t="shared" si="78"/>
        <v>0</v>
      </c>
      <c r="M183" s="147">
        <f t="shared" si="78"/>
        <v>0</v>
      </c>
      <c r="N183" s="147">
        <f t="shared" si="78"/>
        <v>0</v>
      </c>
      <c r="O183" s="147">
        <f t="shared" si="78"/>
        <v>0</v>
      </c>
      <c r="P183" s="147">
        <f t="shared" si="78"/>
        <v>0</v>
      </c>
      <c r="Q183" s="147">
        <f t="shared" si="67"/>
        <v>0</v>
      </c>
    </row>
    <row r="184" spans="1:19" hidden="1">
      <c r="A184" s="148"/>
      <c r="B184" s="144">
        <v>20</v>
      </c>
      <c r="C184" s="146" t="s">
        <v>110</v>
      </c>
      <c r="D184" s="145"/>
      <c r="E184" s="147">
        <f t="shared" ref="E184:P184" si="79">E177+E178+E179+E180</f>
        <v>0</v>
      </c>
      <c r="F184" s="147">
        <f t="shared" si="79"/>
        <v>0</v>
      </c>
      <c r="G184" s="147">
        <f t="shared" si="79"/>
        <v>0</v>
      </c>
      <c r="H184" s="147">
        <f t="shared" si="79"/>
        <v>0</v>
      </c>
      <c r="I184" s="147">
        <f t="shared" si="79"/>
        <v>0</v>
      </c>
      <c r="J184" s="147">
        <f t="shared" si="79"/>
        <v>0</v>
      </c>
      <c r="K184" s="147">
        <f t="shared" si="79"/>
        <v>0</v>
      </c>
      <c r="L184" s="147">
        <f t="shared" si="79"/>
        <v>0</v>
      </c>
      <c r="M184" s="147">
        <f t="shared" si="79"/>
        <v>0</v>
      </c>
      <c r="N184" s="147">
        <f t="shared" si="79"/>
        <v>0</v>
      </c>
      <c r="O184" s="147">
        <f t="shared" si="79"/>
        <v>0</v>
      </c>
      <c r="P184" s="147">
        <f t="shared" si="79"/>
        <v>0</v>
      </c>
      <c r="Q184" s="147">
        <f t="shared" si="67"/>
        <v>0</v>
      </c>
    </row>
    <row r="185" spans="1:19" hidden="1">
      <c r="A185" s="148"/>
      <c r="B185" s="144">
        <v>20</v>
      </c>
      <c r="C185" s="146" t="s">
        <v>111</v>
      </c>
      <c r="D185" s="145"/>
      <c r="E185" s="147">
        <f t="shared" ref="E185:P185" si="80">E184-E181-E183</f>
        <v>0</v>
      </c>
      <c r="F185" s="147">
        <f t="shared" si="80"/>
        <v>0</v>
      </c>
      <c r="G185" s="147">
        <f t="shared" si="80"/>
        <v>0</v>
      </c>
      <c r="H185" s="147">
        <f t="shared" si="80"/>
        <v>0</v>
      </c>
      <c r="I185" s="147">
        <f t="shared" si="80"/>
        <v>0</v>
      </c>
      <c r="J185" s="147">
        <f t="shared" si="80"/>
        <v>0</v>
      </c>
      <c r="K185" s="147">
        <f t="shared" si="80"/>
        <v>0</v>
      </c>
      <c r="L185" s="147">
        <f t="shared" si="80"/>
        <v>0</v>
      </c>
      <c r="M185" s="147">
        <f t="shared" si="80"/>
        <v>0</v>
      </c>
      <c r="N185" s="147">
        <f t="shared" si="80"/>
        <v>0</v>
      </c>
      <c r="O185" s="147">
        <f t="shared" si="80"/>
        <v>0</v>
      </c>
      <c r="P185" s="147">
        <f t="shared" si="80"/>
        <v>0</v>
      </c>
      <c r="Q185" s="147">
        <f t="shared" si="67"/>
        <v>0</v>
      </c>
    </row>
    <row r="186" spans="1:19" hidden="1">
      <c r="A186" s="148"/>
      <c r="B186" s="144"/>
      <c r="C186" s="145"/>
      <c r="D186" s="145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</row>
    <row r="187" spans="1:19">
      <c r="A187" s="166" t="s">
        <v>63</v>
      </c>
      <c r="B187" s="167" t="s">
        <v>125</v>
      </c>
      <c r="C187" s="168" t="s">
        <v>99</v>
      </c>
      <c r="D187" s="168" t="s">
        <v>100</v>
      </c>
      <c r="E187" s="169">
        <f ca="1">SUMIF($C$5:$P$185,$C$187,E5:E185)</f>
        <v>65000</v>
      </c>
      <c r="F187" s="169">
        <f ca="1">SUMIF($C$5:$P$185,$C$187,F5:F185)</f>
        <v>0</v>
      </c>
      <c r="G187" s="169">
        <f ca="1">SUMIF($C$5:$P$185,$C$187,G5:G185)</f>
        <v>0</v>
      </c>
      <c r="H187" s="169">
        <f t="shared" ref="H187:P187" ca="1" si="81">SUMIF($C$5:$P$185,$C$187,H5:H185)</f>
        <v>0</v>
      </c>
      <c r="I187" s="169">
        <f ca="1">SUMIF($C$5:$P$185,$C$187,I5:I185)</f>
        <v>0</v>
      </c>
      <c r="J187" s="169">
        <f t="shared" ca="1" si="81"/>
        <v>0</v>
      </c>
      <c r="K187" s="169">
        <f t="shared" ca="1" si="81"/>
        <v>0</v>
      </c>
      <c r="L187" s="169">
        <f t="shared" ca="1" si="81"/>
        <v>0</v>
      </c>
      <c r="M187" s="169">
        <f t="shared" ca="1" si="81"/>
        <v>0</v>
      </c>
      <c r="N187" s="169">
        <f t="shared" ca="1" si="81"/>
        <v>0</v>
      </c>
      <c r="O187" s="169">
        <f t="shared" ca="1" si="81"/>
        <v>0</v>
      </c>
      <c r="P187" s="169">
        <f t="shared" ca="1" si="81"/>
        <v>0</v>
      </c>
      <c r="Q187" s="169">
        <f t="shared" ca="1" si="67"/>
        <v>65000</v>
      </c>
      <c r="S187" s="158"/>
    </row>
    <row r="188" spans="1:19">
      <c r="A188" s="148"/>
      <c r="B188" s="152" t="s">
        <v>125</v>
      </c>
      <c r="C188" s="145" t="s">
        <v>102</v>
      </c>
      <c r="D188" s="145"/>
      <c r="E188" s="170">
        <f t="shared" ref="E188:P188" ca="1" si="82">SUMIF($C$5:$P$185,$C$188,E5:E185)</f>
        <v>0</v>
      </c>
      <c r="F188" s="170">
        <f t="shared" ca="1" si="82"/>
        <v>0</v>
      </c>
      <c r="G188" s="170">
        <f t="shared" ca="1" si="82"/>
        <v>0</v>
      </c>
      <c r="H188" s="170">
        <f t="shared" ca="1" si="82"/>
        <v>0</v>
      </c>
      <c r="I188" s="170">
        <f t="shared" ca="1" si="82"/>
        <v>0</v>
      </c>
      <c r="J188" s="170">
        <f t="shared" ca="1" si="82"/>
        <v>0</v>
      </c>
      <c r="K188" s="170">
        <f t="shared" ca="1" si="82"/>
        <v>0</v>
      </c>
      <c r="L188" s="170">
        <f t="shared" ca="1" si="82"/>
        <v>0</v>
      </c>
      <c r="M188" s="170">
        <f t="shared" ca="1" si="82"/>
        <v>0</v>
      </c>
      <c r="N188" s="170">
        <f t="shared" ca="1" si="82"/>
        <v>0</v>
      </c>
      <c r="O188" s="170">
        <f t="shared" ca="1" si="82"/>
        <v>0</v>
      </c>
      <c r="P188" s="170">
        <f t="shared" ca="1" si="82"/>
        <v>0</v>
      </c>
      <c r="Q188" s="170">
        <f t="shared" ca="1" si="67"/>
        <v>0</v>
      </c>
      <c r="S188" s="158"/>
    </row>
    <row r="189" spans="1:19">
      <c r="A189" s="148"/>
      <c r="B189" s="152" t="s">
        <v>125</v>
      </c>
      <c r="C189" s="145" t="s">
        <v>104</v>
      </c>
      <c r="D189" s="145"/>
      <c r="E189" s="170">
        <f t="shared" ref="E189:P189" ca="1" si="83">SUMIF($C$5:$P$185,$C$188,E6:E185)</f>
        <v>1500</v>
      </c>
      <c r="F189" s="170">
        <f t="shared" ca="1" si="83"/>
        <v>0</v>
      </c>
      <c r="G189" s="170">
        <f t="shared" ca="1" si="83"/>
        <v>0</v>
      </c>
      <c r="H189" s="170">
        <f t="shared" ca="1" si="83"/>
        <v>0</v>
      </c>
      <c r="I189" s="170">
        <f t="shared" ca="1" si="83"/>
        <v>0</v>
      </c>
      <c r="J189" s="170">
        <f t="shared" ca="1" si="83"/>
        <v>0</v>
      </c>
      <c r="K189" s="170">
        <f t="shared" ca="1" si="83"/>
        <v>0</v>
      </c>
      <c r="L189" s="170">
        <f t="shared" ca="1" si="83"/>
        <v>0</v>
      </c>
      <c r="M189" s="170">
        <f t="shared" ca="1" si="83"/>
        <v>0</v>
      </c>
      <c r="N189" s="170">
        <f t="shared" ca="1" si="83"/>
        <v>0</v>
      </c>
      <c r="O189" s="170">
        <f t="shared" ca="1" si="83"/>
        <v>0</v>
      </c>
      <c r="P189" s="170">
        <f t="shared" ca="1" si="83"/>
        <v>0</v>
      </c>
      <c r="Q189" s="170">
        <f t="shared" ca="1" si="67"/>
        <v>1500</v>
      </c>
    </row>
    <row r="190" spans="1:19">
      <c r="A190" s="148"/>
      <c r="B190" s="152" t="s">
        <v>125</v>
      </c>
      <c r="C190" s="145" t="s">
        <v>106</v>
      </c>
      <c r="D190" s="145"/>
      <c r="E190" s="170">
        <f t="shared" ref="E190:P190" ca="1" si="84">SUMIF($C$5:$P$185,$C$188,E7:E185)</f>
        <v>0</v>
      </c>
      <c r="F190" s="170">
        <f t="shared" ca="1" si="84"/>
        <v>0</v>
      </c>
      <c r="G190" s="170">
        <f t="shared" ca="1" si="84"/>
        <v>0</v>
      </c>
      <c r="H190" s="170">
        <f t="shared" ca="1" si="84"/>
        <v>0</v>
      </c>
      <c r="I190" s="170">
        <f t="shared" ca="1" si="84"/>
        <v>0</v>
      </c>
      <c r="J190" s="170">
        <f t="shared" ca="1" si="84"/>
        <v>0</v>
      </c>
      <c r="K190" s="170">
        <f t="shared" ca="1" si="84"/>
        <v>0</v>
      </c>
      <c r="L190" s="170">
        <f t="shared" ca="1" si="84"/>
        <v>0</v>
      </c>
      <c r="M190" s="170">
        <f t="shared" ca="1" si="84"/>
        <v>0</v>
      </c>
      <c r="N190" s="170">
        <f t="shared" ca="1" si="84"/>
        <v>0</v>
      </c>
      <c r="O190" s="170">
        <f t="shared" ca="1" si="84"/>
        <v>0</v>
      </c>
      <c r="P190" s="170">
        <f t="shared" ca="1" si="84"/>
        <v>0</v>
      </c>
      <c r="Q190" s="170">
        <f t="shared" ca="1" si="67"/>
        <v>0</v>
      </c>
    </row>
    <row r="191" spans="1:19">
      <c r="A191" s="171"/>
      <c r="B191" s="152" t="s">
        <v>125</v>
      </c>
      <c r="C191" s="145" t="s">
        <v>66</v>
      </c>
      <c r="D191" s="145" t="s">
        <v>100</v>
      </c>
      <c r="E191" s="170">
        <f t="shared" ref="E191:P191" ca="1" si="85">SUMIF($C$5:$P$185,$C$188,E8:E185)</f>
        <v>1200</v>
      </c>
      <c r="F191" s="170">
        <f t="shared" ca="1" si="85"/>
        <v>0</v>
      </c>
      <c r="G191" s="170">
        <f t="shared" ca="1" si="85"/>
        <v>0</v>
      </c>
      <c r="H191" s="170">
        <f t="shared" ca="1" si="85"/>
        <v>0</v>
      </c>
      <c r="I191" s="170">
        <f ca="1">SUMIF($C$5:$P$185,$C$188,I8:I185)</f>
        <v>0</v>
      </c>
      <c r="J191" s="170">
        <f t="shared" ca="1" si="85"/>
        <v>0</v>
      </c>
      <c r="K191" s="170">
        <f t="shared" ca="1" si="85"/>
        <v>0</v>
      </c>
      <c r="L191" s="170">
        <f t="shared" ca="1" si="85"/>
        <v>0</v>
      </c>
      <c r="M191" s="170">
        <f t="shared" ca="1" si="85"/>
        <v>0</v>
      </c>
      <c r="N191" s="170">
        <f t="shared" ca="1" si="85"/>
        <v>0</v>
      </c>
      <c r="O191" s="170">
        <f t="shared" ca="1" si="85"/>
        <v>0</v>
      </c>
      <c r="P191" s="170">
        <f t="shared" ca="1" si="85"/>
        <v>0</v>
      </c>
      <c r="Q191" s="170">
        <f ca="1">SUM(E191:P191)</f>
        <v>1200</v>
      </c>
      <c r="R191" s="158"/>
    </row>
    <row r="192" spans="1:19">
      <c r="A192" s="171"/>
      <c r="B192" s="172"/>
      <c r="C192" s="173" t="s">
        <v>110</v>
      </c>
      <c r="D192" s="173"/>
      <c r="E192" s="169">
        <f ca="1">SUMIF($C$5:$P$185,$C$192,E5:E185)</f>
        <v>66500</v>
      </c>
      <c r="F192" s="169">
        <f t="shared" ref="F192:Q192" ca="1" si="86">SUMIF($C$5:$P$185,$C$192,F5:F185)</f>
        <v>0</v>
      </c>
      <c r="G192" s="169">
        <f ca="1">SUMIF($C$5:$P$185,$C$192,G5:G185)</f>
        <v>0</v>
      </c>
      <c r="H192" s="169">
        <f ca="1">SUMIF($C$5:$P$185,$C$192,H5:H185)</f>
        <v>0</v>
      </c>
      <c r="I192" s="169">
        <f ca="1">SUMIF($C$5:$P$185,$C$192,I5:I185)</f>
        <v>0</v>
      </c>
      <c r="J192" s="169">
        <f t="shared" ca="1" si="86"/>
        <v>0</v>
      </c>
      <c r="K192" s="169">
        <f t="shared" ca="1" si="86"/>
        <v>0</v>
      </c>
      <c r="L192" s="169">
        <f t="shared" ca="1" si="86"/>
        <v>0</v>
      </c>
      <c r="M192" s="169">
        <f t="shared" ca="1" si="86"/>
        <v>0</v>
      </c>
      <c r="N192" s="169">
        <f t="shared" ca="1" si="86"/>
        <v>0</v>
      </c>
      <c r="O192" s="169">
        <f t="shared" ca="1" si="86"/>
        <v>0</v>
      </c>
      <c r="P192" s="169">
        <f t="shared" ca="1" si="86"/>
        <v>0</v>
      </c>
      <c r="Q192" s="169">
        <f t="shared" ca="1" si="86"/>
        <v>66500</v>
      </c>
      <c r="R192" s="158"/>
    </row>
    <row r="193" spans="1:17">
      <c r="A193" s="148"/>
      <c r="B193" s="174" t="s">
        <v>125</v>
      </c>
      <c r="C193" s="173" t="s">
        <v>107</v>
      </c>
      <c r="D193" s="173" t="s">
        <v>108</v>
      </c>
      <c r="E193" s="169">
        <f t="shared" ref="E193:P193" ca="1" si="87">SUMIF($C$5:$P$185,$C$193,E5:E185)</f>
        <v>65000</v>
      </c>
      <c r="F193" s="169">
        <f t="shared" ca="1" si="87"/>
        <v>0</v>
      </c>
      <c r="G193" s="169">
        <f t="shared" ca="1" si="87"/>
        <v>0</v>
      </c>
      <c r="H193" s="169">
        <f ca="1">SUMIF($C$5:$P$185,$C$193,H5:H185)</f>
        <v>0</v>
      </c>
      <c r="I193" s="169">
        <f ca="1">SUMIF($C$5:$P$185,$C$193,I5:I185)</f>
        <v>0</v>
      </c>
      <c r="J193" s="169">
        <f t="shared" ca="1" si="87"/>
        <v>0</v>
      </c>
      <c r="K193" s="169">
        <f t="shared" ca="1" si="87"/>
        <v>0</v>
      </c>
      <c r="L193" s="169">
        <f t="shared" ca="1" si="87"/>
        <v>0</v>
      </c>
      <c r="M193" s="169">
        <f t="shared" ca="1" si="87"/>
        <v>0</v>
      </c>
      <c r="N193" s="169">
        <f t="shared" ca="1" si="87"/>
        <v>0</v>
      </c>
      <c r="O193" s="169">
        <f t="shared" ca="1" si="87"/>
        <v>0</v>
      </c>
      <c r="P193" s="169">
        <f t="shared" ca="1" si="87"/>
        <v>0</v>
      </c>
      <c r="Q193" s="169">
        <f ca="1">SUM(E193:P193)</f>
        <v>65000</v>
      </c>
    </row>
    <row r="194" spans="1:17">
      <c r="A194" s="148"/>
      <c r="B194" s="146" t="s">
        <v>125</v>
      </c>
      <c r="C194" s="145" t="s">
        <v>109</v>
      </c>
      <c r="D194" s="145" t="s">
        <v>126</v>
      </c>
      <c r="E194" s="170">
        <f t="shared" ref="E194:K194" ca="1" si="88">SUMIF($C$5:$P$185,$C$194,E5:E185)</f>
        <v>750</v>
      </c>
      <c r="F194" s="170">
        <f t="shared" ca="1" si="88"/>
        <v>0</v>
      </c>
      <c r="G194" s="170">
        <f t="shared" ca="1" si="88"/>
        <v>0</v>
      </c>
      <c r="H194" s="170">
        <f ca="1">SUMIF($C$5:$P$185,$C$194,H5:H185)</f>
        <v>0</v>
      </c>
      <c r="I194" s="170">
        <f ca="1">SUMIF($C$5:$P$185,$C$194,I5:I185)</f>
        <v>0</v>
      </c>
      <c r="J194" s="170">
        <f t="shared" ca="1" si="88"/>
        <v>0</v>
      </c>
      <c r="K194" s="170">
        <f t="shared" ca="1" si="88"/>
        <v>0</v>
      </c>
      <c r="L194" s="170">
        <f ca="1">SUMIF($C$5:$P$140,$C$194,L5:L140)</f>
        <v>0</v>
      </c>
      <c r="M194" s="170">
        <f ca="1">SUMIF($C$5:$P$140,$C$194,M5:M140)</f>
        <v>0</v>
      </c>
      <c r="N194" s="170">
        <f ca="1">SUMIF($C$5:$P$185,$C$194,N5:N185)</f>
        <v>0</v>
      </c>
      <c r="O194" s="170">
        <f ca="1">SUMIF($C$5:$P$185,$C$194,O5:O185)</f>
        <v>0</v>
      </c>
      <c r="P194" s="170">
        <f ca="1">SUMIF($C$5:$P$185,$C$194,P5:P185)</f>
        <v>0</v>
      </c>
      <c r="Q194" s="170">
        <f ca="1">SUM(E194:P194)</f>
        <v>750</v>
      </c>
    </row>
    <row r="195" spans="1:17">
      <c r="A195" s="175"/>
      <c r="B195" s="161"/>
      <c r="C195" s="176"/>
      <c r="D195" s="176" t="s">
        <v>127</v>
      </c>
      <c r="E195" s="160">
        <f ca="1">E194</f>
        <v>750</v>
      </c>
      <c r="F195" s="160">
        <f ca="1">F194</f>
        <v>0</v>
      </c>
      <c r="G195" s="160">
        <f t="shared" ref="G195:P195" ca="1" si="89">G194</f>
        <v>0</v>
      </c>
      <c r="H195" s="160">
        <f ca="1">H194</f>
        <v>0</v>
      </c>
      <c r="I195" s="160">
        <f ca="1">I194</f>
        <v>0</v>
      </c>
      <c r="J195" s="160">
        <f t="shared" ca="1" si="89"/>
        <v>0</v>
      </c>
      <c r="K195" s="160">
        <f t="shared" ca="1" si="89"/>
        <v>0</v>
      </c>
      <c r="L195" s="160">
        <f t="shared" ca="1" si="89"/>
        <v>0</v>
      </c>
      <c r="M195" s="160">
        <f t="shared" ca="1" si="89"/>
        <v>0</v>
      </c>
      <c r="N195" s="160">
        <f t="shared" ca="1" si="89"/>
        <v>0</v>
      </c>
      <c r="O195" s="160">
        <f t="shared" ca="1" si="89"/>
        <v>0</v>
      </c>
      <c r="P195" s="160">
        <f t="shared" ca="1" si="89"/>
        <v>0</v>
      </c>
      <c r="Q195" s="160">
        <f ca="1">SUM(E195:P195)</f>
        <v>750</v>
      </c>
    </row>
    <row r="196" spans="1:17">
      <c r="D196" s="129" t="s">
        <v>63</v>
      </c>
      <c r="E196" s="158">
        <f ca="1">E194+E195</f>
        <v>1500</v>
      </c>
      <c r="F196" s="158">
        <f t="shared" ref="F196:P196" ca="1" si="90">F194+F195</f>
        <v>0</v>
      </c>
      <c r="G196" s="158">
        <f t="shared" ca="1" si="90"/>
        <v>0</v>
      </c>
      <c r="H196" s="158">
        <f ca="1">H194+H195</f>
        <v>0</v>
      </c>
      <c r="I196" s="158">
        <f ca="1">I194+I195</f>
        <v>0</v>
      </c>
      <c r="J196" s="158">
        <f t="shared" ca="1" si="90"/>
        <v>0</v>
      </c>
      <c r="K196" s="158">
        <f t="shared" ca="1" si="90"/>
        <v>0</v>
      </c>
      <c r="L196" s="158">
        <f t="shared" ca="1" si="90"/>
        <v>0</v>
      </c>
      <c r="M196" s="158">
        <f t="shared" ca="1" si="90"/>
        <v>0</v>
      </c>
      <c r="N196" s="158">
        <f ca="1">N194+N195</f>
        <v>0</v>
      </c>
      <c r="O196" s="158">
        <f t="shared" ca="1" si="90"/>
        <v>0</v>
      </c>
      <c r="P196" s="158">
        <f t="shared" ca="1" si="90"/>
        <v>0</v>
      </c>
    </row>
    <row r="197" spans="1:17">
      <c r="D197" s="129" t="s">
        <v>128</v>
      </c>
      <c r="E197" s="158">
        <f ca="1">E192-E191-E194</f>
        <v>64550</v>
      </c>
      <c r="F197" s="158">
        <f t="shared" ref="F197:P197" ca="1" si="91">F192-F191-F194</f>
        <v>0</v>
      </c>
      <c r="G197" s="158">
        <f t="shared" ca="1" si="91"/>
        <v>0</v>
      </c>
      <c r="H197" s="158">
        <f ca="1">H192-H191-H194</f>
        <v>0</v>
      </c>
      <c r="I197" s="158">
        <f ca="1">I192-I191-I194</f>
        <v>0</v>
      </c>
      <c r="J197" s="158">
        <f t="shared" ca="1" si="91"/>
        <v>0</v>
      </c>
      <c r="K197" s="158">
        <f t="shared" ca="1" si="91"/>
        <v>0</v>
      </c>
      <c r="L197" s="158">
        <f t="shared" ca="1" si="91"/>
        <v>0</v>
      </c>
      <c r="M197" s="158">
        <f t="shared" ca="1" si="91"/>
        <v>0</v>
      </c>
      <c r="N197" s="158">
        <f t="shared" ca="1" si="91"/>
        <v>0</v>
      </c>
      <c r="O197" s="158">
        <f t="shared" ca="1" si="91"/>
        <v>0</v>
      </c>
      <c r="P197" s="158">
        <f t="shared" ca="1" si="91"/>
        <v>0</v>
      </c>
    </row>
    <row r="198" spans="1:17"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</row>
    <row r="199" spans="1:17" ht="22" thickBot="1">
      <c r="N199" s="158"/>
      <c r="O199" s="158"/>
    </row>
    <row r="200" spans="1:17" ht="22" thickBot="1">
      <c r="A200" s="177" t="s">
        <v>129</v>
      </c>
      <c r="B200" s="177"/>
      <c r="C200" s="177"/>
      <c r="D200" s="178"/>
      <c r="E200" s="179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1"/>
      <c r="Q200" s="182">
        <f>SUM(E200:P200)</f>
        <v>0</v>
      </c>
    </row>
    <row r="201" spans="1:17" ht="22" thickBot="1">
      <c r="A201" s="177" t="s">
        <v>130</v>
      </c>
      <c r="B201" s="177"/>
      <c r="C201" s="177"/>
      <c r="D201" s="178"/>
      <c r="E201" s="182">
        <f ca="1">+E191-E200</f>
        <v>1200</v>
      </c>
      <c r="F201" s="182">
        <f t="shared" ref="F201:P201" ca="1" si="92">+F191-F200</f>
        <v>0</v>
      </c>
      <c r="G201" s="182">
        <f t="shared" ca="1" si="92"/>
        <v>0</v>
      </c>
      <c r="H201" s="182">
        <f t="shared" ca="1" si="92"/>
        <v>0</v>
      </c>
      <c r="I201" s="182">
        <f t="shared" ca="1" si="92"/>
        <v>0</v>
      </c>
      <c r="J201" s="182">
        <f t="shared" ca="1" si="92"/>
        <v>0</v>
      </c>
      <c r="K201" s="182">
        <f t="shared" ca="1" si="92"/>
        <v>0</v>
      </c>
      <c r="L201" s="182">
        <f t="shared" ca="1" si="92"/>
        <v>0</v>
      </c>
      <c r="M201" s="182">
        <f t="shared" ca="1" si="92"/>
        <v>0</v>
      </c>
      <c r="N201" s="182">
        <f t="shared" ca="1" si="92"/>
        <v>0</v>
      </c>
      <c r="O201" s="182">
        <f t="shared" ca="1" si="92"/>
        <v>0</v>
      </c>
      <c r="P201" s="182">
        <f t="shared" ca="1" si="92"/>
        <v>0</v>
      </c>
      <c r="Q201" s="182"/>
    </row>
    <row r="202" spans="1:17" ht="22" thickBot="1">
      <c r="A202" s="183" t="s">
        <v>131</v>
      </c>
      <c r="B202" s="183"/>
      <c r="C202" s="183"/>
      <c r="D202" s="183"/>
      <c r="E202" s="184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6"/>
      <c r="Q202" s="187">
        <f>SUM(E202:P202)</f>
        <v>0</v>
      </c>
    </row>
    <row r="203" spans="1:17">
      <c r="A203" s="183" t="s">
        <v>130</v>
      </c>
      <c r="B203" s="183"/>
      <c r="C203" s="183"/>
      <c r="D203" s="183"/>
      <c r="E203" s="188">
        <f ca="1">+E192-E202</f>
        <v>66500</v>
      </c>
      <c r="F203" s="188">
        <f t="shared" ref="F203:Q203" ca="1" si="93">+F192-F202</f>
        <v>0</v>
      </c>
      <c r="G203" s="188">
        <f t="shared" ca="1" si="93"/>
        <v>0</v>
      </c>
      <c r="H203" s="188">
        <f t="shared" ca="1" si="93"/>
        <v>0</v>
      </c>
      <c r="I203" s="188">
        <f t="shared" ca="1" si="93"/>
        <v>0</v>
      </c>
      <c r="J203" s="188">
        <f t="shared" ca="1" si="93"/>
        <v>0</v>
      </c>
      <c r="K203" s="188">
        <f t="shared" ca="1" si="93"/>
        <v>0</v>
      </c>
      <c r="L203" s="188">
        <f t="shared" ca="1" si="93"/>
        <v>0</v>
      </c>
      <c r="M203" s="188">
        <f t="shared" ca="1" si="93"/>
        <v>0</v>
      </c>
      <c r="N203" s="188">
        <f t="shared" ca="1" si="93"/>
        <v>0</v>
      </c>
      <c r="O203" s="188">
        <f t="shared" ca="1" si="93"/>
        <v>0</v>
      </c>
      <c r="P203" s="188">
        <f t="shared" ca="1" si="93"/>
        <v>0</v>
      </c>
      <c r="Q203" s="188">
        <f t="shared" ca="1" si="93"/>
        <v>66500</v>
      </c>
    </row>
    <row r="204" spans="1:17" ht="22" thickBot="1">
      <c r="A204" s="189"/>
      <c r="B204" s="189"/>
      <c r="C204" s="189"/>
      <c r="D204" s="189"/>
    </row>
    <row r="205" spans="1:17" ht="22" thickBot="1">
      <c r="A205" s="190" t="s">
        <v>132</v>
      </c>
      <c r="B205" s="190"/>
      <c r="C205" s="190"/>
      <c r="D205" s="190"/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3"/>
      <c r="Q205" s="194">
        <f>SUM(E205:P205)</f>
        <v>0</v>
      </c>
    </row>
    <row r="206" spans="1:17" ht="22" thickBot="1">
      <c r="A206" s="190" t="s">
        <v>130</v>
      </c>
      <c r="B206" s="190"/>
      <c r="C206" s="190"/>
      <c r="D206" s="190"/>
      <c r="E206" s="190">
        <f ca="1">+E193-E205</f>
        <v>65000</v>
      </c>
      <c r="F206" s="190">
        <f t="shared" ref="F206:P206" ca="1" si="94">+F193-F205</f>
        <v>0</v>
      </c>
      <c r="G206" s="190">
        <f t="shared" ca="1" si="94"/>
        <v>0</v>
      </c>
      <c r="H206" s="190">
        <f t="shared" ca="1" si="94"/>
        <v>0</v>
      </c>
      <c r="I206" s="190">
        <f t="shared" ca="1" si="94"/>
        <v>0</v>
      </c>
      <c r="J206" s="190">
        <f t="shared" ca="1" si="94"/>
        <v>0</v>
      </c>
      <c r="K206" s="190">
        <f t="shared" ca="1" si="94"/>
        <v>0</v>
      </c>
      <c r="L206" s="190">
        <f t="shared" ca="1" si="94"/>
        <v>0</v>
      </c>
      <c r="M206" s="190">
        <f t="shared" ca="1" si="94"/>
        <v>0</v>
      </c>
      <c r="N206" s="190">
        <f t="shared" ca="1" si="94"/>
        <v>0</v>
      </c>
      <c r="O206" s="190">
        <f t="shared" ca="1" si="94"/>
        <v>0</v>
      </c>
      <c r="P206" s="190">
        <f t="shared" ca="1" si="94"/>
        <v>0</v>
      </c>
      <c r="Q206" s="190"/>
    </row>
    <row r="207" spans="1:17" ht="22" thickBot="1">
      <c r="A207" s="195" t="s">
        <v>133</v>
      </c>
      <c r="B207" s="195"/>
      <c r="C207" s="195"/>
      <c r="D207" s="196"/>
      <c r="E207" s="197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9"/>
      <c r="Q207" s="200">
        <f>SUM(E207:P207)</f>
        <v>0</v>
      </c>
    </row>
    <row r="208" spans="1:17">
      <c r="A208" s="195" t="s">
        <v>130</v>
      </c>
      <c r="B208" s="195"/>
      <c r="C208" s="195"/>
      <c r="D208" s="196"/>
      <c r="E208" s="196">
        <f ca="1">E194-E207</f>
        <v>750</v>
      </c>
      <c r="F208" s="196">
        <f t="shared" ref="F208:Q208" ca="1" si="95">F194-F207</f>
        <v>0</v>
      </c>
      <c r="G208" s="196">
        <f t="shared" ca="1" si="95"/>
        <v>0</v>
      </c>
      <c r="H208" s="196">
        <f t="shared" ca="1" si="95"/>
        <v>0</v>
      </c>
      <c r="I208" s="196">
        <f t="shared" ca="1" si="95"/>
        <v>0</v>
      </c>
      <c r="J208" s="196">
        <f t="shared" ca="1" si="95"/>
        <v>0</v>
      </c>
      <c r="K208" s="196">
        <f t="shared" ca="1" si="95"/>
        <v>0</v>
      </c>
      <c r="L208" s="196">
        <f t="shared" ca="1" si="95"/>
        <v>0</v>
      </c>
      <c r="M208" s="196">
        <f t="shared" ca="1" si="95"/>
        <v>0</v>
      </c>
      <c r="N208" s="196">
        <f t="shared" ca="1" si="95"/>
        <v>0</v>
      </c>
      <c r="O208" s="196">
        <f t="shared" ca="1" si="95"/>
        <v>0</v>
      </c>
      <c r="P208" s="196">
        <f t="shared" ca="1" si="95"/>
        <v>0</v>
      </c>
      <c r="Q208" s="196">
        <f t="shared" ca="1" si="95"/>
        <v>750</v>
      </c>
    </row>
  </sheetData>
  <autoFilter ref="A4:Q197" xr:uid="{00000000-0009-0000-0000-000000000000}"/>
  <printOptions horizontalCentered="1"/>
  <pageMargins left="0.39370078740157483" right="0.23622047244094491" top="0.39370078740157483" bottom="0.35433070866141736" header="0.15748031496062992" footer="0.15748031496062992"/>
  <pageSetup paperSize="9" scale="83" fitToHeight="0" orientation="portrait" horizontalDpi="1200" verticalDpi="1200" r:id="rId1"/>
  <headerFooter>
    <oddHeader xml:space="preserve">&amp;R&amp;P /&amp;N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8B0B-DAE8-4626-86B1-0BBC967931E2}">
  <dimension ref="A1:K76"/>
  <sheetViews>
    <sheetView showGridLines="0" zoomScale="106" zoomScaleNormal="106" workbookViewId="0">
      <pane ySplit="6" topLeftCell="A27" activePane="bottomLeft" state="frozen"/>
      <selection pane="bottomLeft" sqref="A1:G34"/>
    </sheetView>
  </sheetViews>
  <sheetFormatPr defaultColWidth="9" defaultRowHeight="20.149999999999999" customHeight="1"/>
  <cols>
    <col min="1" max="1" width="7.58203125" style="573" bestFit="1" customWidth="1"/>
    <col min="2" max="2" width="13.58203125" style="574" bestFit="1" customWidth="1"/>
    <col min="3" max="3" width="42.08203125" style="567" bestFit="1" customWidth="1"/>
    <col min="4" max="4" width="11.4140625" style="574" customWidth="1"/>
    <col min="5" max="5" width="9.4140625" style="567" bestFit="1" customWidth="1"/>
    <col min="6" max="6" width="8.5" style="567" bestFit="1" customWidth="1"/>
    <col min="7" max="7" width="16.08203125" style="567" customWidth="1"/>
    <col min="8" max="8" width="10.4140625" style="567" bestFit="1" customWidth="1"/>
    <col min="9" max="11" width="9" style="567"/>
    <col min="12" max="12" width="10.08203125" style="567" bestFit="1" customWidth="1"/>
    <col min="13" max="16384" width="9" style="567"/>
  </cols>
  <sheetData>
    <row r="1" spans="1:8" s="561" customFormat="1" ht="20.149999999999999" customHeight="1">
      <c r="A1" s="559"/>
      <c r="B1" s="560"/>
      <c r="D1" s="560"/>
    </row>
    <row r="2" spans="1:8" s="561" customFormat="1" ht="32">
      <c r="A2" s="562"/>
      <c r="B2" s="748" t="s">
        <v>58</v>
      </c>
      <c r="C2" s="748"/>
      <c r="D2" s="748"/>
      <c r="E2" s="748"/>
      <c r="F2" s="749" t="s">
        <v>333</v>
      </c>
      <c r="G2" s="749"/>
    </row>
    <row r="3" spans="1:8" s="561" customFormat="1" ht="20.149999999999999" customHeight="1">
      <c r="A3" s="559"/>
      <c r="B3" s="560"/>
      <c r="D3" s="560"/>
      <c r="F3" s="749" t="s">
        <v>334</v>
      </c>
      <c r="G3" s="749"/>
    </row>
    <row r="4" spans="1:8" s="561" customFormat="1" ht="20.149999999999999" customHeight="1">
      <c r="A4" s="594" t="s">
        <v>350</v>
      </c>
      <c r="B4" s="560"/>
      <c r="D4" s="560"/>
    </row>
    <row r="5" spans="1:8" s="560" customFormat="1" ht="20.149999999999999" customHeight="1">
      <c r="A5" s="563" t="s">
        <v>335</v>
      </c>
      <c r="B5" s="564" t="s">
        <v>269</v>
      </c>
      <c r="C5" s="564" t="s">
        <v>4</v>
      </c>
      <c r="D5" s="564" t="s">
        <v>336</v>
      </c>
      <c r="E5" s="750" t="s">
        <v>5</v>
      </c>
      <c r="F5" s="750"/>
      <c r="G5" s="564" t="s">
        <v>247</v>
      </c>
      <c r="H5" s="564" t="s">
        <v>6</v>
      </c>
    </row>
    <row r="6" spans="1:8" s="560" customFormat="1" ht="20.149999999999999" customHeight="1">
      <c r="A6" s="565" t="s">
        <v>337</v>
      </c>
      <c r="B6" s="566" t="s">
        <v>338</v>
      </c>
      <c r="C6" s="566" t="s">
        <v>339</v>
      </c>
      <c r="D6" s="566" t="s">
        <v>340</v>
      </c>
      <c r="E6" s="566" t="s">
        <v>172</v>
      </c>
      <c r="F6" s="566" t="s">
        <v>173</v>
      </c>
      <c r="G6" s="566" t="s">
        <v>341</v>
      </c>
      <c r="H6" s="566" t="s">
        <v>342</v>
      </c>
    </row>
    <row r="7" spans="1:8" ht="20.149999999999999" customHeight="1">
      <c r="A7" s="590">
        <v>43617</v>
      </c>
      <c r="B7" s="591"/>
      <c r="C7" s="592" t="s">
        <v>343</v>
      </c>
      <c r="D7" s="591"/>
      <c r="E7" s="593">
        <v>5733.8899999999976</v>
      </c>
      <c r="F7" s="593"/>
      <c r="G7" s="588">
        <f>+E7</f>
        <v>5733.8899999999976</v>
      </c>
      <c r="H7" s="587"/>
    </row>
    <row r="8" spans="1:8" ht="20.149999999999999" customHeight="1">
      <c r="A8" s="590">
        <v>43678</v>
      </c>
      <c r="B8" s="591" t="s">
        <v>344</v>
      </c>
      <c r="C8" s="592" t="s">
        <v>345</v>
      </c>
      <c r="D8" s="591" t="s">
        <v>346</v>
      </c>
      <c r="E8" s="593"/>
      <c r="F8" s="593">
        <v>353</v>
      </c>
      <c r="G8" s="588">
        <f t="shared" ref="G8:G21" si="0">G7+E8-F8</f>
        <v>5380.8899999999976</v>
      </c>
      <c r="H8" s="587"/>
    </row>
    <row r="9" spans="1:8" ht="20.149999999999999" customHeight="1">
      <c r="A9" s="590">
        <v>43678</v>
      </c>
      <c r="B9" s="591" t="s">
        <v>347</v>
      </c>
      <c r="C9" s="592" t="s">
        <v>348</v>
      </c>
      <c r="D9" s="591" t="s">
        <v>349</v>
      </c>
      <c r="E9" s="593"/>
      <c r="F9" s="593">
        <v>428</v>
      </c>
      <c r="G9" s="588">
        <f t="shared" si="0"/>
        <v>4952.8899999999976</v>
      </c>
      <c r="H9" s="587"/>
    </row>
    <row r="10" spans="1:8" ht="20.149999999999999" customHeight="1">
      <c r="A10" s="585"/>
      <c r="B10" s="586"/>
      <c r="C10" s="587"/>
      <c r="D10" s="586"/>
      <c r="E10" s="588"/>
      <c r="F10" s="588"/>
      <c r="G10" s="588">
        <f t="shared" si="0"/>
        <v>4952.8899999999976</v>
      </c>
      <c r="H10" s="587"/>
    </row>
    <row r="11" spans="1:8" ht="20.149999999999999" customHeight="1">
      <c r="A11" s="585"/>
      <c r="B11" s="586"/>
      <c r="C11" s="587"/>
      <c r="D11" s="586"/>
      <c r="E11" s="588"/>
      <c r="F11" s="588"/>
      <c r="G11" s="588">
        <f t="shared" si="0"/>
        <v>4952.8899999999976</v>
      </c>
      <c r="H11" s="587"/>
    </row>
    <row r="12" spans="1:8" ht="20.149999999999999" customHeight="1">
      <c r="A12" s="585"/>
      <c r="B12" s="586"/>
      <c r="C12" s="587"/>
      <c r="D12" s="586"/>
      <c r="E12" s="588"/>
      <c r="F12" s="588"/>
      <c r="G12" s="588">
        <f>G11+E12-F12</f>
        <v>4952.8899999999976</v>
      </c>
      <c r="H12" s="587"/>
    </row>
    <row r="13" spans="1:8" ht="20.149999999999999" customHeight="1">
      <c r="A13" s="585"/>
      <c r="B13" s="586"/>
      <c r="C13" s="587"/>
      <c r="D13" s="586"/>
      <c r="E13" s="588"/>
      <c r="F13" s="588"/>
      <c r="G13" s="588">
        <f t="shared" si="0"/>
        <v>4952.8899999999976</v>
      </c>
      <c r="H13" s="587"/>
    </row>
    <row r="14" spans="1:8" ht="20.149999999999999" customHeight="1">
      <c r="A14" s="585"/>
      <c r="B14" s="586"/>
      <c r="C14" s="587"/>
      <c r="D14" s="586"/>
      <c r="E14" s="588"/>
      <c r="F14" s="588"/>
      <c r="G14" s="588">
        <f>G13+E14-F14</f>
        <v>4952.8899999999976</v>
      </c>
      <c r="H14" s="587"/>
    </row>
    <row r="15" spans="1:8" ht="20.149999999999999" customHeight="1">
      <c r="A15" s="585"/>
      <c r="B15" s="586"/>
      <c r="C15" s="587"/>
      <c r="D15" s="586"/>
      <c r="E15" s="588"/>
      <c r="F15" s="588"/>
      <c r="G15" s="588">
        <f>G14+E15-F15</f>
        <v>4952.8899999999976</v>
      </c>
      <c r="H15" s="587"/>
    </row>
    <row r="16" spans="1:8" ht="20.149999999999999" customHeight="1">
      <c r="A16" s="585"/>
      <c r="B16" s="586"/>
      <c r="C16" s="587"/>
      <c r="D16" s="586"/>
      <c r="E16" s="588"/>
      <c r="F16" s="588"/>
      <c r="G16" s="588">
        <f>G15+E16-F16</f>
        <v>4952.8899999999976</v>
      </c>
      <c r="H16" s="587"/>
    </row>
    <row r="17" spans="1:8" ht="20.149999999999999" customHeight="1">
      <c r="A17" s="585"/>
      <c r="B17" s="586"/>
      <c r="C17" s="587"/>
      <c r="D17" s="586"/>
      <c r="E17" s="588"/>
      <c r="F17" s="588"/>
      <c r="G17" s="588">
        <f>G16+E17-F17</f>
        <v>4952.8899999999976</v>
      </c>
      <c r="H17" s="587"/>
    </row>
    <row r="18" spans="1:8" ht="20.149999999999999" customHeight="1">
      <c r="A18" s="585"/>
      <c r="B18" s="586"/>
      <c r="C18" s="587"/>
      <c r="D18" s="586"/>
      <c r="E18" s="588"/>
      <c r="F18" s="588"/>
      <c r="G18" s="588">
        <f>G17+E18-F18</f>
        <v>4952.8899999999976</v>
      </c>
      <c r="H18" s="587"/>
    </row>
    <row r="19" spans="1:8" ht="20.149999999999999" customHeight="1">
      <c r="A19" s="585"/>
      <c r="B19" s="586"/>
      <c r="C19" s="587"/>
      <c r="D19" s="586"/>
      <c r="E19" s="588"/>
      <c r="F19" s="588"/>
      <c r="G19" s="588">
        <f t="shared" si="0"/>
        <v>4952.8899999999976</v>
      </c>
      <c r="H19" s="587"/>
    </row>
    <row r="20" spans="1:8" ht="20.149999999999999" customHeight="1">
      <c r="A20" s="585"/>
      <c r="B20" s="586"/>
      <c r="C20" s="587"/>
      <c r="D20" s="589"/>
      <c r="E20" s="588"/>
      <c r="F20" s="588"/>
      <c r="G20" s="588">
        <f t="shared" si="0"/>
        <v>4952.8899999999976</v>
      </c>
      <c r="H20" s="587"/>
    </row>
    <row r="21" spans="1:8" ht="20.149999999999999" customHeight="1">
      <c r="A21" s="585"/>
      <c r="B21" s="586"/>
      <c r="C21" s="587"/>
      <c r="D21" s="589"/>
      <c r="E21" s="588"/>
      <c r="F21" s="588"/>
      <c r="G21" s="588">
        <f t="shared" si="0"/>
        <v>4952.8899999999976</v>
      </c>
      <c r="H21" s="587"/>
    </row>
    <row r="22" spans="1:8" ht="20.149999999999999" customHeight="1">
      <c r="A22" s="585"/>
      <c r="B22" s="586"/>
      <c r="C22" s="587"/>
      <c r="D22" s="586"/>
      <c r="E22" s="588"/>
      <c r="F22" s="588"/>
      <c r="G22" s="588">
        <f>G21+E22-F22</f>
        <v>4952.8899999999976</v>
      </c>
      <c r="H22" s="587"/>
    </row>
    <row r="23" spans="1:8" ht="20.149999999999999" customHeight="1">
      <c r="A23" s="585"/>
      <c r="B23" s="586"/>
      <c r="C23" s="587"/>
      <c r="D23" s="586"/>
      <c r="E23" s="588"/>
      <c r="F23" s="588"/>
      <c r="G23" s="588">
        <f>G22+E23-F23</f>
        <v>4952.8899999999976</v>
      </c>
      <c r="H23" s="587"/>
    </row>
    <row r="24" spans="1:8" ht="20.149999999999999" customHeight="1">
      <c r="A24" s="585"/>
      <c r="B24" s="586"/>
      <c r="C24" s="587"/>
      <c r="D24" s="586"/>
      <c r="E24" s="588"/>
      <c r="F24" s="588"/>
      <c r="G24" s="588">
        <f>G23+E24-F24</f>
        <v>4952.8899999999976</v>
      </c>
      <c r="H24" s="587"/>
    </row>
    <row r="25" spans="1:8" ht="20.149999999999999" customHeight="1">
      <c r="A25" s="585"/>
      <c r="B25" s="586"/>
      <c r="C25" s="587"/>
      <c r="D25" s="586"/>
      <c r="E25" s="588"/>
      <c r="F25" s="588"/>
      <c r="G25" s="588">
        <f t="shared" ref="G25:G31" si="1">G24+E25-F25</f>
        <v>4952.8899999999976</v>
      </c>
      <c r="H25" s="587"/>
    </row>
    <row r="26" spans="1:8" ht="20.149999999999999" customHeight="1">
      <c r="A26" s="585"/>
      <c r="B26" s="586"/>
      <c r="C26" s="587"/>
      <c r="D26" s="586"/>
      <c r="E26" s="588"/>
      <c r="F26" s="588"/>
      <c r="G26" s="588">
        <f t="shared" si="1"/>
        <v>4952.8899999999976</v>
      </c>
      <c r="H26" s="587"/>
    </row>
    <row r="27" spans="1:8" ht="20.149999999999999" customHeight="1">
      <c r="A27" s="585"/>
      <c r="B27" s="586"/>
      <c r="C27" s="587"/>
      <c r="D27" s="586"/>
      <c r="E27" s="588"/>
      <c r="F27" s="588"/>
      <c r="G27" s="588">
        <f t="shared" si="1"/>
        <v>4952.8899999999976</v>
      </c>
      <c r="H27" s="587"/>
    </row>
    <row r="28" spans="1:8" ht="20.149999999999999" customHeight="1">
      <c r="A28" s="585"/>
      <c r="B28" s="586"/>
      <c r="C28" s="587"/>
      <c r="D28" s="586"/>
      <c r="E28" s="588"/>
      <c r="F28" s="588"/>
      <c r="G28" s="588">
        <f t="shared" si="1"/>
        <v>4952.8899999999976</v>
      </c>
      <c r="H28" s="587"/>
    </row>
    <row r="29" spans="1:8" ht="20.149999999999999" customHeight="1">
      <c r="A29" s="585"/>
      <c r="B29" s="586"/>
      <c r="C29" s="587"/>
      <c r="D29" s="586"/>
      <c r="E29" s="588"/>
      <c r="F29" s="588"/>
      <c r="G29" s="588">
        <f t="shared" si="1"/>
        <v>4952.8899999999976</v>
      </c>
      <c r="H29" s="587"/>
    </row>
    <row r="30" spans="1:8" ht="20.149999999999999" customHeight="1">
      <c r="A30" s="585"/>
      <c r="B30" s="586"/>
      <c r="C30" s="587"/>
      <c r="D30" s="586"/>
      <c r="E30" s="588"/>
      <c r="F30" s="588"/>
      <c r="G30" s="588">
        <f>G29+E30-F30</f>
        <v>4952.8899999999976</v>
      </c>
      <c r="H30" s="587"/>
    </row>
    <row r="31" spans="1:8" ht="20.149999999999999" customHeight="1">
      <c r="A31" s="585"/>
      <c r="B31" s="586"/>
      <c r="C31" s="587"/>
      <c r="D31" s="586"/>
      <c r="E31" s="588"/>
      <c r="F31" s="588"/>
      <c r="G31" s="588">
        <f t="shared" si="1"/>
        <v>4952.8899999999976</v>
      </c>
      <c r="H31" s="587"/>
    </row>
    <row r="32" spans="1:8" ht="20.149999999999999" customHeight="1">
      <c r="A32" s="585"/>
      <c r="B32" s="586"/>
      <c r="C32" s="587"/>
      <c r="D32" s="586"/>
      <c r="E32" s="588"/>
      <c r="F32" s="588"/>
      <c r="G32" s="588">
        <f>G31+E32-F32</f>
        <v>4952.8899999999976</v>
      </c>
      <c r="H32" s="587"/>
    </row>
    <row r="33" spans="1:11" ht="20.149999999999999" customHeight="1">
      <c r="A33" s="585"/>
      <c r="B33" s="586"/>
      <c r="C33" s="587"/>
      <c r="D33" s="586"/>
      <c r="E33" s="588"/>
      <c r="F33" s="588"/>
      <c r="G33" s="588">
        <f>G32+E33-F33</f>
        <v>4952.8899999999976</v>
      </c>
      <c r="H33" s="587"/>
    </row>
    <row r="34" spans="1:11" ht="20.149999999999999" customHeight="1" thickBot="1">
      <c r="A34" s="568"/>
      <c r="B34" s="569"/>
      <c r="C34" s="570"/>
      <c r="D34" s="569"/>
      <c r="E34" s="571">
        <f>SUM(E7:E33)</f>
        <v>5733.8899999999976</v>
      </c>
      <c r="F34" s="571">
        <f>SUM(F7:F33)</f>
        <v>781</v>
      </c>
      <c r="G34" s="572">
        <f>+E34-F34</f>
        <v>4952.8899999999976</v>
      </c>
      <c r="H34" s="570"/>
    </row>
    <row r="35" spans="1:11" ht="20.149999999999999" customHeight="1" thickTop="1">
      <c r="E35" s="575"/>
      <c r="F35" s="575"/>
      <c r="G35" s="575"/>
    </row>
    <row r="36" spans="1:11" ht="20.149999999999999" customHeight="1">
      <c r="C36" s="576"/>
      <c r="D36" s="576"/>
      <c r="E36" s="576"/>
      <c r="F36" s="576"/>
      <c r="G36" s="576"/>
      <c r="H36" s="577"/>
    </row>
    <row r="37" spans="1:11" ht="20.149999999999999" customHeight="1">
      <c r="C37" s="578"/>
      <c r="D37" s="576"/>
      <c r="E37" s="579"/>
      <c r="F37" s="576"/>
      <c r="G37" s="580"/>
      <c r="H37" s="577"/>
    </row>
    <row r="38" spans="1:11" ht="20.149999999999999" customHeight="1">
      <c r="C38" s="576"/>
      <c r="D38" s="576"/>
      <c r="E38" s="576"/>
      <c r="F38" s="576"/>
      <c r="G38" s="580"/>
      <c r="H38" s="577"/>
    </row>
    <row r="39" spans="1:11" ht="20.149999999999999" customHeight="1">
      <c r="C39" s="576"/>
      <c r="D39" s="576"/>
      <c r="E39" s="576"/>
      <c r="F39" s="576"/>
      <c r="G39" s="580"/>
      <c r="H39" s="577"/>
    </row>
    <row r="40" spans="1:11" ht="20.149999999999999" customHeight="1">
      <c r="C40" s="576"/>
      <c r="D40" s="576"/>
      <c r="E40" s="576"/>
      <c r="F40" s="576"/>
      <c r="G40" s="580"/>
      <c r="H40" s="577"/>
    </row>
    <row r="41" spans="1:11" ht="20.149999999999999" customHeight="1">
      <c r="C41" s="576"/>
      <c r="D41" s="576"/>
      <c r="E41" s="576"/>
      <c r="F41" s="576"/>
      <c r="G41" s="580"/>
      <c r="H41" s="577"/>
    </row>
    <row r="42" spans="1:11" ht="20.149999999999999" customHeight="1">
      <c r="C42" s="576"/>
      <c r="D42" s="576"/>
      <c r="E42" s="576"/>
      <c r="F42" s="576"/>
      <c r="G42" s="580"/>
      <c r="H42" s="577"/>
      <c r="K42" s="581"/>
    </row>
    <row r="43" spans="1:11" ht="20.149999999999999" customHeight="1">
      <c r="C43" s="576"/>
      <c r="D43" s="576"/>
      <c r="E43" s="576"/>
      <c r="F43" s="576"/>
      <c r="G43" s="582"/>
      <c r="H43" s="583"/>
    </row>
    <row r="44" spans="1:11" ht="20.149999999999999" customHeight="1">
      <c r="C44" s="576"/>
      <c r="D44" s="576"/>
      <c r="E44" s="576"/>
      <c r="F44" s="576"/>
      <c r="G44" s="582"/>
      <c r="H44" s="583"/>
    </row>
    <row r="45" spans="1:11" ht="20.149999999999999" customHeight="1">
      <c r="C45" s="576"/>
      <c r="D45" s="576"/>
      <c r="E45" s="576"/>
      <c r="F45" s="576"/>
      <c r="G45" s="582"/>
      <c r="H45" s="583"/>
    </row>
    <row r="46" spans="1:11" ht="20.149999999999999" customHeight="1">
      <c r="C46" s="576"/>
      <c r="D46" s="576"/>
      <c r="E46" s="576"/>
      <c r="F46" s="576"/>
      <c r="G46" s="582"/>
      <c r="H46" s="583"/>
    </row>
    <row r="47" spans="1:11" ht="20.149999999999999" customHeight="1">
      <c r="C47" s="576"/>
      <c r="D47" s="576"/>
      <c r="E47" s="580"/>
      <c r="F47" s="576"/>
      <c r="G47" s="582"/>
      <c r="H47" s="583"/>
    </row>
    <row r="48" spans="1:11" ht="20.149999999999999" customHeight="1">
      <c r="C48" s="576"/>
      <c r="D48" s="576"/>
      <c r="E48" s="580"/>
      <c r="F48" s="576"/>
      <c r="G48" s="580"/>
    </row>
    <row r="49" spans="2:8" ht="20.149999999999999" customHeight="1">
      <c r="C49" s="575"/>
      <c r="D49" s="575"/>
      <c r="E49" s="584"/>
      <c r="F49" s="584"/>
      <c r="G49" s="584"/>
      <c r="H49" s="581"/>
    </row>
    <row r="50" spans="2:8" ht="20.149999999999999" customHeight="1">
      <c r="B50" s="567"/>
      <c r="D50" s="567"/>
      <c r="E50" s="584"/>
      <c r="F50" s="584"/>
      <c r="G50" s="584"/>
    </row>
    <row r="51" spans="2:8" ht="20.149999999999999" customHeight="1">
      <c r="B51" s="567"/>
      <c r="D51" s="567"/>
      <c r="E51" s="575"/>
      <c r="F51" s="575"/>
      <c r="G51" s="575"/>
    </row>
    <row r="52" spans="2:8" ht="20.149999999999999" customHeight="1">
      <c r="B52" s="567"/>
      <c r="D52" s="567"/>
      <c r="E52" s="575"/>
      <c r="F52" s="575"/>
      <c r="G52" s="575"/>
    </row>
    <row r="53" spans="2:8" ht="20.149999999999999" customHeight="1">
      <c r="E53" s="575"/>
      <c r="F53" s="575"/>
      <c r="G53" s="575"/>
    </row>
    <row r="54" spans="2:8" ht="20.149999999999999" customHeight="1">
      <c r="E54" s="575"/>
      <c r="F54" s="575"/>
      <c r="G54" s="575"/>
    </row>
    <row r="55" spans="2:8" ht="20.149999999999999" customHeight="1">
      <c r="E55" s="575"/>
      <c r="F55" s="575"/>
      <c r="G55" s="575"/>
    </row>
    <row r="56" spans="2:8" ht="20.149999999999999" customHeight="1">
      <c r="E56" s="575"/>
      <c r="F56" s="575"/>
      <c r="G56" s="575"/>
    </row>
    <row r="57" spans="2:8" ht="20.149999999999999" customHeight="1">
      <c r="E57" s="575"/>
      <c r="F57" s="575"/>
      <c r="G57" s="575"/>
    </row>
    <row r="58" spans="2:8" ht="20.149999999999999" customHeight="1">
      <c r="E58" s="575"/>
      <c r="F58" s="575"/>
      <c r="G58" s="575"/>
    </row>
    <row r="59" spans="2:8" ht="20.149999999999999" customHeight="1">
      <c r="E59" s="575"/>
      <c r="F59" s="575"/>
      <c r="G59" s="575"/>
    </row>
    <row r="60" spans="2:8" ht="20.149999999999999" customHeight="1">
      <c r="E60" s="575"/>
      <c r="F60" s="575"/>
      <c r="G60" s="575"/>
    </row>
    <row r="61" spans="2:8" ht="20.149999999999999" customHeight="1">
      <c r="E61" s="575"/>
      <c r="F61" s="575"/>
      <c r="G61" s="575"/>
    </row>
    <row r="62" spans="2:8" ht="20.149999999999999" customHeight="1">
      <c r="E62" s="575"/>
      <c r="F62" s="575"/>
      <c r="G62" s="575"/>
    </row>
    <row r="63" spans="2:8" ht="20.149999999999999" customHeight="1">
      <c r="E63" s="575"/>
      <c r="F63" s="575"/>
      <c r="G63" s="575"/>
    </row>
    <row r="64" spans="2:8" ht="20.149999999999999" customHeight="1">
      <c r="E64" s="575"/>
      <c r="F64" s="575"/>
      <c r="G64" s="575"/>
    </row>
    <row r="65" spans="5:7" ht="20.149999999999999" customHeight="1">
      <c r="E65" s="575"/>
      <c r="F65" s="575"/>
      <c r="G65" s="575"/>
    </row>
    <row r="66" spans="5:7" ht="20.149999999999999" customHeight="1">
      <c r="E66" s="575"/>
      <c r="F66" s="575"/>
      <c r="G66" s="575"/>
    </row>
    <row r="67" spans="5:7" ht="20.149999999999999" customHeight="1">
      <c r="E67" s="575"/>
      <c r="F67" s="575"/>
      <c r="G67" s="575"/>
    </row>
    <row r="68" spans="5:7" ht="20.149999999999999" customHeight="1">
      <c r="E68" s="575"/>
      <c r="F68" s="575"/>
      <c r="G68" s="575"/>
    </row>
    <row r="69" spans="5:7" ht="20.149999999999999" customHeight="1">
      <c r="E69" s="575"/>
      <c r="F69" s="575"/>
      <c r="G69" s="575"/>
    </row>
    <row r="70" spans="5:7" ht="20.149999999999999" customHeight="1">
      <c r="E70" s="575"/>
      <c r="F70" s="575"/>
      <c r="G70" s="575"/>
    </row>
    <row r="71" spans="5:7" ht="20.149999999999999" customHeight="1">
      <c r="E71" s="575"/>
      <c r="F71" s="575"/>
      <c r="G71" s="575"/>
    </row>
    <row r="72" spans="5:7" ht="20.149999999999999" customHeight="1">
      <c r="E72" s="575"/>
      <c r="F72" s="575"/>
      <c r="G72" s="575"/>
    </row>
    <row r="73" spans="5:7" ht="20.149999999999999" customHeight="1">
      <c r="E73" s="575"/>
      <c r="F73" s="575"/>
      <c r="G73" s="575"/>
    </row>
    <row r="74" spans="5:7" ht="20.149999999999999" customHeight="1">
      <c r="E74" s="575"/>
      <c r="F74" s="575"/>
      <c r="G74" s="575"/>
    </row>
    <row r="75" spans="5:7" ht="20.149999999999999" customHeight="1">
      <c r="E75" s="575"/>
      <c r="F75" s="575"/>
      <c r="G75" s="575"/>
    </row>
    <row r="76" spans="5:7" ht="20.149999999999999" customHeight="1">
      <c r="E76" s="575"/>
      <c r="F76" s="575"/>
      <c r="G76" s="575"/>
    </row>
  </sheetData>
  <mergeCells count="4">
    <mergeCell ref="B2:E2"/>
    <mergeCell ref="F2:G2"/>
    <mergeCell ref="F3:G3"/>
    <mergeCell ref="E5:F5"/>
  </mergeCells>
  <pageMargins left="0.39370078740157483" right="0.19685039370078741" top="0.19685039370078741" bottom="0.19685039370078741" header="0.19685039370078741" footer="0.19685039370078741"/>
  <pageSetup paperSize="9" scale="87" orientation="portrait" horizontalDpi="300" verticalDpi="300" r:id="rId1"/>
  <colBreaks count="1" manualBreakCount="1">
    <brk id="8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217A-52AD-4ED7-85AF-C700D42C5E19}">
  <dimension ref="A1:H34"/>
  <sheetViews>
    <sheetView tabSelected="1" workbookViewId="0">
      <selection activeCell="G4" sqref="G4"/>
    </sheetView>
  </sheetViews>
  <sheetFormatPr defaultRowHeight="12.5"/>
  <cols>
    <col min="1" max="1" width="11" style="268" customWidth="1"/>
    <col min="2" max="2" width="42.4140625" style="268" customWidth="1"/>
    <col min="3" max="3" width="14.5" style="268" bestFit="1" customWidth="1"/>
    <col min="4" max="5" width="14.4140625" style="268" customWidth="1"/>
    <col min="6" max="6" width="15.4140625" style="401" customWidth="1"/>
    <col min="7" max="8" width="14.6640625" style="401" customWidth="1"/>
    <col min="9" max="254" width="9" style="268"/>
    <col min="255" max="255" width="11" style="268" customWidth="1"/>
    <col min="256" max="256" width="42.4140625" style="268" customWidth="1"/>
    <col min="257" max="257" width="15.4140625" style="268" customWidth="1"/>
    <col min="258" max="258" width="3.1640625" style="268" customWidth="1"/>
    <col min="259" max="259" width="1" style="268" customWidth="1"/>
    <col min="260" max="260" width="14.6640625" style="268" customWidth="1"/>
    <col min="261" max="261" width="3.5" style="268" customWidth="1"/>
    <col min="262" max="262" width="18.1640625" style="268" customWidth="1"/>
    <col min="263" max="263" width="16.58203125" style="268" customWidth="1"/>
    <col min="264" max="510" width="9" style="268"/>
    <col min="511" max="511" width="11" style="268" customWidth="1"/>
    <col min="512" max="512" width="42.4140625" style="268" customWidth="1"/>
    <col min="513" max="513" width="15.4140625" style="268" customWidth="1"/>
    <col min="514" max="514" width="3.1640625" style="268" customWidth="1"/>
    <col min="515" max="515" width="1" style="268" customWidth="1"/>
    <col min="516" max="516" width="14.6640625" style="268" customWidth="1"/>
    <col min="517" max="517" width="3.5" style="268" customWidth="1"/>
    <col min="518" max="518" width="18.1640625" style="268" customWidth="1"/>
    <col min="519" max="519" width="16.58203125" style="268" customWidth="1"/>
    <col min="520" max="766" width="9" style="268"/>
    <col min="767" max="767" width="11" style="268" customWidth="1"/>
    <col min="768" max="768" width="42.4140625" style="268" customWidth="1"/>
    <col min="769" max="769" width="15.4140625" style="268" customWidth="1"/>
    <col min="770" max="770" width="3.1640625" style="268" customWidth="1"/>
    <col min="771" max="771" width="1" style="268" customWidth="1"/>
    <col min="772" max="772" width="14.6640625" style="268" customWidth="1"/>
    <col min="773" max="773" width="3.5" style="268" customWidth="1"/>
    <col min="774" max="774" width="18.1640625" style="268" customWidth="1"/>
    <col min="775" max="775" width="16.58203125" style="268" customWidth="1"/>
    <col min="776" max="1022" width="9" style="268"/>
    <col min="1023" max="1023" width="11" style="268" customWidth="1"/>
    <col min="1024" max="1024" width="42.4140625" style="268" customWidth="1"/>
    <col min="1025" max="1025" width="15.4140625" style="268" customWidth="1"/>
    <col min="1026" max="1026" width="3.1640625" style="268" customWidth="1"/>
    <col min="1027" max="1027" width="1" style="268" customWidth="1"/>
    <col min="1028" max="1028" width="14.6640625" style="268" customWidth="1"/>
    <col min="1029" max="1029" width="3.5" style="268" customWidth="1"/>
    <col min="1030" max="1030" width="18.1640625" style="268" customWidth="1"/>
    <col min="1031" max="1031" width="16.58203125" style="268" customWidth="1"/>
    <col min="1032" max="1278" width="9" style="268"/>
    <col min="1279" max="1279" width="11" style="268" customWidth="1"/>
    <col min="1280" max="1280" width="42.4140625" style="268" customWidth="1"/>
    <col min="1281" max="1281" width="15.4140625" style="268" customWidth="1"/>
    <col min="1282" max="1282" width="3.1640625" style="268" customWidth="1"/>
    <col min="1283" max="1283" width="1" style="268" customWidth="1"/>
    <col min="1284" max="1284" width="14.6640625" style="268" customWidth="1"/>
    <col min="1285" max="1285" width="3.5" style="268" customWidth="1"/>
    <col min="1286" max="1286" width="18.1640625" style="268" customWidth="1"/>
    <col min="1287" max="1287" width="16.58203125" style="268" customWidth="1"/>
    <col min="1288" max="1534" width="9" style="268"/>
    <col min="1535" max="1535" width="11" style="268" customWidth="1"/>
    <col min="1536" max="1536" width="42.4140625" style="268" customWidth="1"/>
    <col min="1537" max="1537" width="15.4140625" style="268" customWidth="1"/>
    <col min="1538" max="1538" width="3.1640625" style="268" customWidth="1"/>
    <col min="1539" max="1539" width="1" style="268" customWidth="1"/>
    <col min="1540" max="1540" width="14.6640625" style="268" customWidth="1"/>
    <col min="1541" max="1541" width="3.5" style="268" customWidth="1"/>
    <col min="1542" max="1542" width="18.1640625" style="268" customWidth="1"/>
    <col min="1543" max="1543" width="16.58203125" style="268" customWidth="1"/>
    <col min="1544" max="1790" width="9" style="268"/>
    <col min="1791" max="1791" width="11" style="268" customWidth="1"/>
    <col min="1792" max="1792" width="42.4140625" style="268" customWidth="1"/>
    <col min="1793" max="1793" width="15.4140625" style="268" customWidth="1"/>
    <col min="1794" max="1794" width="3.1640625" style="268" customWidth="1"/>
    <col min="1795" max="1795" width="1" style="268" customWidth="1"/>
    <col min="1796" max="1796" width="14.6640625" style="268" customWidth="1"/>
    <col min="1797" max="1797" width="3.5" style="268" customWidth="1"/>
    <col min="1798" max="1798" width="18.1640625" style="268" customWidth="1"/>
    <col min="1799" max="1799" width="16.58203125" style="268" customWidth="1"/>
    <col min="1800" max="2046" width="9" style="268"/>
    <col min="2047" max="2047" width="11" style="268" customWidth="1"/>
    <col min="2048" max="2048" width="42.4140625" style="268" customWidth="1"/>
    <col min="2049" max="2049" width="15.4140625" style="268" customWidth="1"/>
    <col min="2050" max="2050" width="3.1640625" style="268" customWidth="1"/>
    <col min="2051" max="2051" width="1" style="268" customWidth="1"/>
    <col min="2052" max="2052" width="14.6640625" style="268" customWidth="1"/>
    <col min="2053" max="2053" width="3.5" style="268" customWidth="1"/>
    <col min="2054" max="2054" width="18.1640625" style="268" customWidth="1"/>
    <col min="2055" max="2055" width="16.58203125" style="268" customWidth="1"/>
    <col min="2056" max="2302" width="9" style="268"/>
    <col min="2303" max="2303" width="11" style="268" customWidth="1"/>
    <col min="2304" max="2304" width="42.4140625" style="268" customWidth="1"/>
    <col min="2305" max="2305" width="15.4140625" style="268" customWidth="1"/>
    <col min="2306" max="2306" width="3.1640625" style="268" customWidth="1"/>
    <col min="2307" max="2307" width="1" style="268" customWidth="1"/>
    <col min="2308" max="2308" width="14.6640625" style="268" customWidth="1"/>
    <col min="2309" max="2309" width="3.5" style="268" customWidth="1"/>
    <col min="2310" max="2310" width="18.1640625" style="268" customWidth="1"/>
    <col min="2311" max="2311" width="16.58203125" style="268" customWidth="1"/>
    <col min="2312" max="2558" width="9" style="268"/>
    <col min="2559" max="2559" width="11" style="268" customWidth="1"/>
    <col min="2560" max="2560" width="42.4140625" style="268" customWidth="1"/>
    <col min="2561" max="2561" width="15.4140625" style="268" customWidth="1"/>
    <col min="2562" max="2562" width="3.1640625" style="268" customWidth="1"/>
    <col min="2563" max="2563" width="1" style="268" customWidth="1"/>
    <col min="2564" max="2564" width="14.6640625" style="268" customWidth="1"/>
    <col min="2565" max="2565" width="3.5" style="268" customWidth="1"/>
    <col min="2566" max="2566" width="18.1640625" style="268" customWidth="1"/>
    <col min="2567" max="2567" width="16.58203125" style="268" customWidth="1"/>
    <col min="2568" max="2814" width="9" style="268"/>
    <col min="2815" max="2815" width="11" style="268" customWidth="1"/>
    <col min="2816" max="2816" width="42.4140625" style="268" customWidth="1"/>
    <col min="2817" max="2817" width="15.4140625" style="268" customWidth="1"/>
    <col min="2818" max="2818" width="3.1640625" style="268" customWidth="1"/>
    <col min="2819" max="2819" width="1" style="268" customWidth="1"/>
    <col min="2820" max="2820" width="14.6640625" style="268" customWidth="1"/>
    <col min="2821" max="2821" width="3.5" style="268" customWidth="1"/>
    <col min="2822" max="2822" width="18.1640625" style="268" customWidth="1"/>
    <col min="2823" max="2823" width="16.58203125" style="268" customWidth="1"/>
    <col min="2824" max="3070" width="9" style="268"/>
    <col min="3071" max="3071" width="11" style="268" customWidth="1"/>
    <col min="3072" max="3072" width="42.4140625" style="268" customWidth="1"/>
    <col min="3073" max="3073" width="15.4140625" style="268" customWidth="1"/>
    <col min="3074" max="3074" width="3.1640625" style="268" customWidth="1"/>
    <col min="3075" max="3075" width="1" style="268" customWidth="1"/>
    <col min="3076" max="3076" width="14.6640625" style="268" customWidth="1"/>
    <col min="3077" max="3077" width="3.5" style="268" customWidth="1"/>
    <col min="3078" max="3078" width="18.1640625" style="268" customWidth="1"/>
    <col min="3079" max="3079" width="16.58203125" style="268" customWidth="1"/>
    <col min="3080" max="3326" width="9" style="268"/>
    <col min="3327" max="3327" width="11" style="268" customWidth="1"/>
    <col min="3328" max="3328" width="42.4140625" style="268" customWidth="1"/>
    <col min="3329" max="3329" width="15.4140625" style="268" customWidth="1"/>
    <col min="3330" max="3330" width="3.1640625" style="268" customWidth="1"/>
    <col min="3331" max="3331" width="1" style="268" customWidth="1"/>
    <col min="3332" max="3332" width="14.6640625" style="268" customWidth="1"/>
    <col min="3333" max="3333" width="3.5" style="268" customWidth="1"/>
    <col min="3334" max="3334" width="18.1640625" style="268" customWidth="1"/>
    <col min="3335" max="3335" width="16.58203125" style="268" customWidth="1"/>
    <col min="3336" max="3582" width="9" style="268"/>
    <col min="3583" max="3583" width="11" style="268" customWidth="1"/>
    <col min="3584" max="3584" width="42.4140625" style="268" customWidth="1"/>
    <col min="3585" max="3585" width="15.4140625" style="268" customWidth="1"/>
    <col min="3586" max="3586" width="3.1640625" style="268" customWidth="1"/>
    <col min="3587" max="3587" width="1" style="268" customWidth="1"/>
    <col min="3588" max="3588" width="14.6640625" style="268" customWidth="1"/>
    <col min="3589" max="3589" width="3.5" style="268" customWidth="1"/>
    <col min="3590" max="3590" width="18.1640625" style="268" customWidth="1"/>
    <col min="3591" max="3591" width="16.58203125" style="268" customWidth="1"/>
    <col min="3592" max="3838" width="9" style="268"/>
    <col min="3839" max="3839" width="11" style="268" customWidth="1"/>
    <col min="3840" max="3840" width="42.4140625" style="268" customWidth="1"/>
    <col min="3841" max="3841" width="15.4140625" style="268" customWidth="1"/>
    <col min="3842" max="3842" width="3.1640625" style="268" customWidth="1"/>
    <col min="3843" max="3843" width="1" style="268" customWidth="1"/>
    <col min="3844" max="3844" width="14.6640625" style="268" customWidth="1"/>
    <col min="3845" max="3845" width="3.5" style="268" customWidth="1"/>
    <col min="3846" max="3846" width="18.1640625" style="268" customWidth="1"/>
    <col min="3847" max="3847" width="16.58203125" style="268" customWidth="1"/>
    <col min="3848" max="4094" width="9" style="268"/>
    <col min="4095" max="4095" width="11" style="268" customWidth="1"/>
    <col min="4096" max="4096" width="42.4140625" style="268" customWidth="1"/>
    <col min="4097" max="4097" width="15.4140625" style="268" customWidth="1"/>
    <col min="4098" max="4098" width="3.1640625" style="268" customWidth="1"/>
    <col min="4099" max="4099" width="1" style="268" customWidth="1"/>
    <col min="4100" max="4100" width="14.6640625" style="268" customWidth="1"/>
    <col min="4101" max="4101" width="3.5" style="268" customWidth="1"/>
    <col min="4102" max="4102" width="18.1640625" style="268" customWidth="1"/>
    <col min="4103" max="4103" width="16.58203125" style="268" customWidth="1"/>
    <col min="4104" max="4350" width="9" style="268"/>
    <col min="4351" max="4351" width="11" style="268" customWidth="1"/>
    <col min="4352" max="4352" width="42.4140625" style="268" customWidth="1"/>
    <col min="4353" max="4353" width="15.4140625" style="268" customWidth="1"/>
    <col min="4354" max="4354" width="3.1640625" style="268" customWidth="1"/>
    <col min="4355" max="4355" width="1" style="268" customWidth="1"/>
    <col min="4356" max="4356" width="14.6640625" style="268" customWidth="1"/>
    <col min="4357" max="4357" width="3.5" style="268" customWidth="1"/>
    <col min="4358" max="4358" width="18.1640625" style="268" customWidth="1"/>
    <col min="4359" max="4359" width="16.58203125" style="268" customWidth="1"/>
    <col min="4360" max="4606" width="9" style="268"/>
    <col min="4607" max="4607" width="11" style="268" customWidth="1"/>
    <col min="4608" max="4608" width="42.4140625" style="268" customWidth="1"/>
    <col min="4609" max="4609" width="15.4140625" style="268" customWidth="1"/>
    <col min="4610" max="4610" width="3.1640625" style="268" customWidth="1"/>
    <col min="4611" max="4611" width="1" style="268" customWidth="1"/>
    <col min="4612" max="4612" width="14.6640625" style="268" customWidth="1"/>
    <col min="4613" max="4613" width="3.5" style="268" customWidth="1"/>
    <col min="4614" max="4614" width="18.1640625" style="268" customWidth="1"/>
    <col min="4615" max="4615" width="16.58203125" style="268" customWidth="1"/>
    <col min="4616" max="4862" width="9" style="268"/>
    <col min="4863" max="4863" width="11" style="268" customWidth="1"/>
    <col min="4864" max="4864" width="42.4140625" style="268" customWidth="1"/>
    <col min="4865" max="4865" width="15.4140625" style="268" customWidth="1"/>
    <col min="4866" max="4866" width="3.1640625" style="268" customWidth="1"/>
    <col min="4867" max="4867" width="1" style="268" customWidth="1"/>
    <col min="4868" max="4868" width="14.6640625" style="268" customWidth="1"/>
    <col min="4869" max="4869" width="3.5" style="268" customWidth="1"/>
    <col min="4870" max="4870" width="18.1640625" style="268" customWidth="1"/>
    <col min="4871" max="4871" width="16.58203125" style="268" customWidth="1"/>
    <col min="4872" max="5118" width="9" style="268"/>
    <col min="5119" max="5119" width="11" style="268" customWidth="1"/>
    <col min="5120" max="5120" width="42.4140625" style="268" customWidth="1"/>
    <col min="5121" max="5121" width="15.4140625" style="268" customWidth="1"/>
    <col min="5122" max="5122" width="3.1640625" style="268" customWidth="1"/>
    <col min="5123" max="5123" width="1" style="268" customWidth="1"/>
    <col min="5124" max="5124" width="14.6640625" style="268" customWidth="1"/>
    <col min="5125" max="5125" width="3.5" style="268" customWidth="1"/>
    <col min="5126" max="5126" width="18.1640625" style="268" customWidth="1"/>
    <col min="5127" max="5127" width="16.58203125" style="268" customWidth="1"/>
    <col min="5128" max="5374" width="9" style="268"/>
    <col min="5375" max="5375" width="11" style="268" customWidth="1"/>
    <col min="5376" max="5376" width="42.4140625" style="268" customWidth="1"/>
    <col min="5377" max="5377" width="15.4140625" style="268" customWidth="1"/>
    <col min="5378" max="5378" width="3.1640625" style="268" customWidth="1"/>
    <col min="5379" max="5379" width="1" style="268" customWidth="1"/>
    <col min="5380" max="5380" width="14.6640625" style="268" customWidth="1"/>
    <col min="5381" max="5381" width="3.5" style="268" customWidth="1"/>
    <col min="5382" max="5382" width="18.1640625" style="268" customWidth="1"/>
    <col min="5383" max="5383" width="16.58203125" style="268" customWidth="1"/>
    <col min="5384" max="5630" width="9" style="268"/>
    <col min="5631" max="5631" width="11" style="268" customWidth="1"/>
    <col min="5632" max="5632" width="42.4140625" style="268" customWidth="1"/>
    <col min="5633" max="5633" width="15.4140625" style="268" customWidth="1"/>
    <col min="5634" max="5634" width="3.1640625" style="268" customWidth="1"/>
    <col min="5635" max="5635" width="1" style="268" customWidth="1"/>
    <col min="5636" max="5636" width="14.6640625" style="268" customWidth="1"/>
    <col min="5637" max="5637" width="3.5" style="268" customWidth="1"/>
    <col min="5638" max="5638" width="18.1640625" style="268" customWidth="1"/>
    <col min="5639" max="5639" width="16.58203125" style="268" customWidth="1"/>
    <col min="5640" max="5886" width="9" style="268"/>
    <col min="5887" max="5887" width="11" style="268" customWidth="1"/>
    <col min="5888" max="5888" width="42.4140625" style="268" customWidth="1"/>
    <col min="5889" max="5889" width="15.4140625" style="268" customWidth="1"/>
    <col min="5890" max="5890" width="3.1640625" style="268" customWidth="1"/>
    <col min="5891" max="5891" width="1" style="268" customWidth="1"/>
    <col min="5892" max="5892" width="14.6640625" style="268" customWidth="1"/>
    <col min="5893" max="5893" width="3.5" style="268" customWidth="1"/>
    <col min="5894" max="5894" width="18.1640625" style="268" customWidth="1"/>
    <col min="5895" max="5895" width="16.58203125" style="268" customWidth="1"/>
    <col min="5896" max="6142" width="9" style="268"/>
    <col min="6143" max="6143" width="11" style="268" customWidth="1"/>
    <col min="6144" max="6144" width="42.4140625" style="268" customWidth="1"/>
    <col min="6145" max="6145" width="15.4140625" style="268" customWidth="1"/>
    <col min="6146" max="6146" width="3.1640625" style="268" customWidth="1"/>
    <col min="6147" max="6147" width="1" style="268" customWidth="1"/>
    <col min="6148" max="6148" width="14.6640625" style="268" customWidth="1"/>
    <col min="6149" max="6149" width="3.5" style="268" customWidth="1"/>
    <col min="6150" max="6150" width="18.1640625" style="268" customWidth="1"/>
    <col min="6151" max="6151" width="16.58203125" style="268" customWidth="1"/>
    <col min="6152" max="6398" width="9" style="268"/>
    <col min="6399" max="6399" width="11" style="268" customWidth="1"/>
    <col min="6400" max="6400" width="42.4140625" style="268" customWidth="1"/>
    <col min="6401" max="6401" width="15.4140625" style="268" customWidth="1"/>
    <col min="6402" max="6402" width="3.1640625" style="268" customWidth="1"/>
    <col min="6403" max="6403" width="1" style="268" customWidth="1"/>
    <col min="6404" max="6404" width="14.6640625" style="268" customWidth="1"/>
    <col min="6405" max="6405" width="3.5" style="268" customWidth="1"/>
    <col min="6406" max="6406" width="18.1640625" style="268" customWidth="1"/>
    <col min="6407" max="6407" width="16.58203125" style="268" customWidth="1"/>
    <col min="6408" max="6654" width="9" style="268"/>
    <col min="6655" max="6655" width="11" style="268" customWidth="1"/>
    <col min="6656" max="6656" width="42.4140625" style="268" customWidth="1"/>
    <col min="6657" max="6657" width="15.4140625" style="268" customWidth="1"/>
    <col min="6658" max="6658" width="3.1640625" style="268" customWidth="1"/>
    <col min="6659" max="6659" width="1" style="268" customWidth="1"/>
    <col min="6660" max="6660" width="14.6640625" style="268" customWidth="1"/>
    <col min="6661" max="6661" width="3.5" style="268" customWidth="1"/>
    <col min="6662" max="6662" width="18.1640625" style="268" customWidth="1"/>
    <col min="6663" max="6663" width="16.58203125" style="268" customWidth="1"/>
    <col min="6664" max="6910" width="9" style="268"/>
    <col min="6911" max="6911" width="11" style="268" customWidth="1"/>
    <col min="6912" max="6912" width="42.4140625" style="268" customWidth="1"/>
    <col min="6913" max="6913" width="15.4140625" style="268" customWidth="1"/>
    <col min="6914" max="6914" width="3.1640625" style="268" customWidth="1"/>
    <col min="6915" max="6915" width="1" style="268" customWidth="1"/>
    <col min="6916" max="6916" width="14.6640625" style="268" customWidth="1"/>
    <col min="6917" max="6917" width="3.5" style="268" customWidth="1"/>
    <col min="6918" max="6918" width="18.1640625" style="268" customWidth="1"/>
    <col min="6919" max="6919" width="16.58203125" style="268" customWidth="1"/>
    <col min="6920" max="7166" width="9" style="268"/>
    <col min="7167" max="7167" width="11" style="268" customWidth="1"/>
    <col min="7168" max="7168" width="42.4140625" style="268" customWidth="1"/>
    <col min="7169" max="7169" width="15.4140625" style="268" customWidth="1"/>
    <col min="7170" max="7170" width="3.1640625" style="268" customWidth="1"/>
    <col min="7171" max="7171" width="1" style="268" customWidth="1"/>
    <col min="7172" max="7172" width="14.6640625" style="268" customWidth="1"/>
    <col min="7173" max="7173" width="3.5" style="268" customWidth="1"/>
    <col min="7174" max="7174" width="18.1640625" style="268" customWidth="1"/>
    <col min="7175" max="7175" width="16.58203125" style="268" customWidth="1"/>
    <col min="7176" max="7422" width="9" style="268"/>
    <col min="7423" max="7423" width="11" style="268" customWidth="1"/>
    <col min="7424" max="7424" width="42.4140625" style="268" customWidth="1"/>
    <col min="7425" max="7425" width="15.4140625" style="268" customWidth="1"/>
    <col min="7426" max="7426" width="3.1640625" style="268" customWidth="1"/>
    <col min="7427" max="7427" width="1" style="268" customWidth="1"/>
    <col min="7428" max="7428" width="14.6640625" style="268" customWidth="1"/>
    <col min="7429" max="7429" width="3.5" style="268" customWidth="1"/>
    <col min="7430" max="7430" width="18.1640625" style="268" customWidth="1"/>
    <col min="7431" max="7431" width="16.58203125" style="268" customWidth="1"/>
    <col min="7432" max="7678" width="9" style="268"/>
    <col min="7679" max="7679" width="11" style="268" customWidth="1"/>
    <col min="7680" max="7680" width="42.4140625" style="268" customWidth="1"/>
    <col min="7681" max="7681" width="15.4140625" style="268" customWidth="1"/>
    <col min="7682" max="7682" width="3.1640625" style="268" customWidth="1"/>
    <col min="7683" max="7683" width="1" style="268" customWidth="1"/>
    <col min="7684" max="7684" width="14.6640625" style="268" customWidth="1"/>
    <col min="7685" max="7685" width="3.5" style="268" customWidth="1"/>
    <col min="7686" max="7686" width="18.1640625" style="268" customWidth="1"/>
    <col min="7687" max="7687" width="16.58203125" style="268" customWidth="1"/>
    <col min="7688" max="7934" width="9" style="268"/>
    <col min="7935" max="7935" width="11" style="268" customWidth="1"/>
    <col min="7936" max="7936" width="42.4140625" style="268" customWidth="1"/>
    <col min="7937" max="7937" width="15.4140625" style="268" customWidth="1"/>
    <col min="7938" max="7938" width="3.1640625" style="268" customWidth="1"/>
    <col min="7939" max="7939" width="1" style="268" customWidth="1"/>
    <col min="7940" max="7940" width="14.6640625" style="268" customWidth="1"/>
    <col min="7941" max="7941" width="3.5" style="268" customWidth="1"/>
    <col min="7942" max="7942" width="18.1640625" style="268" customWidth="1"/>
    <col min="7943" max="7943" width="16.58203125" style="268" customWidth="1"/>
    <col min="7944" max="8190" width="9" style="268"/>
    <col min="8191" max="8191" width="11" style="268" customWidth="1"/>
    <col min="8192" max="8192" width="42.4140625" style="268" customWidth="1"/>
    <col min="8193" max="8193" width="15.4140625" style="268" customWidth="1"/>
    <col min="8194" max="8194" width="3.1640625" style="268" customWidth="1"/>
    <col min="8195" max="8195" width="1" style="268" customWidth="1"/>
    <col min="8196" max="8196" width="14.6640625" style="268" customWidth="1"/>
    <col min="8197" max="8197" width="3.5" style="268" customWidth="1"/>
    <col min="8198" max="8198" width="18.1640625" style="268" customWidth="1"/>
    <col min="8199" max="8199" width="16.58203125" style="268" customWidth="1"/>
    <col min="8200" max="8446" width="9" style="268"/>
    <col min="8447" max="8447" width="11" style="268" customWidth="1"/>
    <col min="8448" max="8448" width="42.4140625" style="268" customWidth="1"/>
    <col min="8449" max="8449" width="15.4140625" style="268" customWidth="1"/>
    <col min="8450" max="8450" width="3.1640625" style="268" customWidth="1"/>
    <col min="8451" max="8451" width="1" style="268" customWidth="1"/>
    <col min="8452" max="8452" width="14.6640625" style="268" customWidth="1"/>
    <col min="8453" max="8453" width="3.5" style="268" customWidth="1"/>
    <col min="8454" max="8454" width="18.1640625" style="268" customWidth="1"/>
    <col min="8455" max="8455" width="16.58203125" style="268" customWidth="1"/>
    <col min="8456" max="8702" width="9" style="268"/>
    <col min="8703" max="8703" width="11" style="268" customWidth="1"/>
    <col min="8704" max="8704" width="42.4140625" style="268" customWidth="1"/>
    <col min="8705" max="8705" width="15.4140625" style="268" customWidth="1"/>
    <col min="8706" max="8706" width="3.1640625" style="268" customWidth="1"/>
    <col min="8707" max="8707" width="1" style="268" customWidth="1"/>
    <col min="8708" max="8708" width="14.6640625" style="268" customWidth="1"/>
    <col min="8709" max="8709" width="3.5" style="268" customWidth="1"/>
    <col min="8710" max="8710" width="18.1640625" style="268" customWidth="1"/>
    <col min="8711" max="8711" width="16.58203125" style="268" customWidth="1"/>
    <col min="8712" max="8958" width="9" style="268"/>
    <col min="8959" max="8959" width="11" style="268" customWidth="1"/>
    <col min="8960" max="8960" width="42.4140625" style="268" customWidth="1"/>
    <col min="8961" max="8961" width="15.4140625" style="268" customWidth="1"/>
    <col min="8962" max="8962" width="3.1640625" style="268" customWidth="1"/>
    <col min="8963" max="8963" width="1" style="268" customWidth="1"/>
    <col min="8964" max="8964" width="14.6640625" style="268" customWidth="1"/>
    <col min="8965" max="8965" width="3.5" style="268" customWidth="1"/>
    <col min="8966" max="8966" width="18.1640625" style="268" customWidth="1"/>
    <col min="8967" max="8967" width="16.58203125" style="268" customWidth="1"/>
    <col min="8968" max="9214" width="9" style="268"/>
    <col min="9215" max="9215" width="11" style="268" customWidth="1"/>
    <col min="9216" max="9216" width="42.4140625" style="268" customWidth="1"/>
    <col min="9217" max="9217" width="15.4140625" style="268" customWidth="1"/>
    <col min="9218" max="9218" width="3.1640625" style="268" customWidth="1"/>
    <col min="9219" max="9219" width="1" style="268" customWidth="1"/>
    <col min="9220" max="9220" width="14.6640625" style="268" customWidth="1"/>
    <col min="9221" max="9221" width="3.5" style="268" customWidth="1"/>
    <col min="9222" max="9222" width="18.1640625" style="268" customWidth="1"/>
    <col min="9223" max="9223" width="16.58203125" style="268" customWidth="1"/>
    <col min="9224" max="9470" width="9" style="268"/>
    <col min="9471" max="9471" width="11" style="268" customWidth="1"/>
    <col min="9472" max="9472" width="42.4140625" style="268" customWidth="1"/>
    <col min="9473" max="9473" width="15.4140625" style="268" customWidth="1"/>
    <col min="9474" max="9474" width="3.1640625" style="268" customWidth="1"/>
    <col min="9475" max="9475" width="1" style="268" customWidth="1"/>
    <col min="9476" max="9476" width="14.6640625" style="268" customWidth="1"/>
    <col min="9477" max="9477" width="3.5" style="268" customWidth="1"/>
    <col min="9478" max="9478" width="18.1640625" style="268" customWidth="1"/>
    <col min="9479" max="9479" width="16.58203125" style="268" customWidth="1"/>
    <col min="9480" max="9726" width="9" style="268"/>
    <col min="9727" max="9727" width="11" style="268" customWidth="1"/>
    <col min="9728" max="9728" width="42.4140625" style="268" customWidth="1"/>
    <col min="9729" max="9729" width="15.4140625" style="268" customWidth="1"/>
    <col min="9730" max="9730" width="3.1640625" style="268" customWidth="1"/>
    <col min="9731" max="9731" width="1" style="268" customWidth="1"/>
    <col min="9732" max="9732" width="14.6640625" style="268" customWidth="1"/>
    <col min="9733" max="9733" width="3.5" style="268" customWidth="1"/>
    <col min="9734" max="9734" width="18.1640625" style="268" customWidth="1"/>
    <col min="9735" max="9735" width="16.58203125" style="268" customWidth="1"/>
    <col min="9736" max="9982" width="9" style="268"/>
    <col min="9983" max="9983" width="11" style="268" customWidth="1"/>
    <col min="9984" max="9984" width="42.4140625" style="268" customWidth="1"/>
    <col min="9985" max="9985" width="15.4140625" style="268" customWidth="1"/>
    <col min="9986" max="9986" width="3.1640625" style="268" customWidth="1"/>
    <col min="9987" max="9987" width="1" style="268" customWidth="1"/>
    <col min="9988" max="9988" width="14.6640625" style="268" customWidth="1"/>
    <col min="9989" max="9989" width="3.5" style="268" customWidth="1"/>
    <col min="9990" max="9990" width="18.1640625" style="268" customWidth="1"/>
    <col min="9991" max="9991" width="16.58203125" style="268" customWidth="1"/>
    <col min="9992" max="10238" width="9" style="268"/>
    <col min="10239" max="10239" width="11" style="268" customWidth="1"/>
    <col min="10240" max="10240" width="42.4140625" style="268" customWidth="1"/>
    <col min="10241" max="10241" width="15.4140625" style="268" customWidth="1"/>
    <col min="10242" max="10242" width="3.1640625" style="268" customWidth="1"/>
    <col min="10243" max="10243" width="1" style="268" customWidth="1"/>
    <col min="10244" max="10244" width="14.6640625" style="268" customWidth="1"/>
    <col min="10245" max="10245" width="3.5" style="268" customWidth="1"/>
    <col min="10246" max="10246" width="18.1640625" style="268" customWidth="1"/>
    <col min="10247" max="10247" width="16.58203125" style="268" customWidth="1"/>
    <col min="10248" max="10494" width="9" style="268"/>
    <col min="10495" max="10495" width="11" style="268" customWidth="1"/>
    <col min="10496" max="10496" width="42.4140625" style="268" customWidth="1"/>
    <col min="10497" max="10497" width="15.4140625" style="268" customWidth="1"/>
    <col min="10498" max="10498" width="3.1640625" style="268" customWidth="1"/>
    <col min="10499" max="10499" width="1" style="268" customWidth="1"/>
    <col min="10500" max="10500" width="14.6640625" style="268" customWidth="1"/>
    <col min="10501" max="10501" width="3.5" style="268" customWidth="1"/>
    <col min="10502" max="10502" width="18.1640625" style="268" customWidth="1"/>
    <col min="10503" max="10503" width="16.58203125" style="268" customWidth="1"/>
    <col min="10504" max="10750" width="9" style="268"/>
    <col min="10751" max="10751" width="11" style="268" customWidth="1"/>
    <col min="10752" max="10752" width="42.4140625" style="268" customWidth="1"/>
    <col min="10753" max="10753" width="15.4140625" style="268" customWidth="1"/>
    <col min="10754" max="10754" width="3.1640625" style="268" customWidth="1"/>
    <col min="10755" max="10755" width="1" style="268" customWidth="1"/>
    <col min="10756" max="10756" width="14.6640625" style="268" customWidth="1"/>
    <col min="10757" max="10757" width="3.5" style="268" customWidth="1"/>
    <col min="10758" max="10758" width="18.1640625" style="268" customWidth="1"/>
    <col min="10759" max="10759" width="16.58203125" style="268" customWidth="1"/>
    <col min="10760" max="11006" width="9" style="268"/>
    <col min="11007" max="11007" width="11" style="268" customWidth="1"/>
    <col min="11008" max="11008" width="42.4140625" style="268" customWidth="1"/>
    <col min="11009" max="11009" width="15.4140625" style="268" customWidth="1"/>
    <col min="11010" max="11010" width="3.1640625" style="268" customWidth="1"/>
    <col min="11011" max="11011" width="1" style="268" customWidth="1"/>
    <col min="11012" max="11012" width="14.6640625" style="268" customWidth="1"/>
    <col min="11013" max="11013" width="3.5" style="268" customWidth="1"/>
    <col min="11014" max="11014" width="18.1640625" style="268" customWidth="1"/>
    <col min="11015" max="11015" width="16.58203125" style="268" customWidth="1"/>
    <col min="11016" max="11262" width="9" style="268"/>
    <col min="11263" max="11263" width="11" style="268" customWidth="1"/>
    <col min="11264" max="11264" width="42.4140625" style="268" customWidth="1"/>
    <col min="11265" max="11265" width="15.4140625" style="268" customWidth="1"/>
    <col min="11266" max="11266" width="3.1640625" style="268" customWidth="1"/>
    <col min="11267" max="11267" width="1" style="268" customWidth="1"/>
    <col min="11268" max="11268" width="14.6640625" style="268" customWidth="1"/>
    <col min="11269" max="11269" width="3.5" style="268" customWidth="1"/>
    <col min="11270" max="11270" width="18.1640625" style="268" customWidth="1"/>
    <col min="11271" max="11271" width="16.58203125" style="268" customWidth="1"/>
    <col min="11272" max="11518" width="9" style="268"/>
    <col min="11519" max="11519" width="11" style="268" customWidth="1"/>
    <col min="11520" max="11520" width="42.4140625" style="268" customWidth="1"/>
    <col min="11521" max="11521" width="15.4140625" style="268" customWidth="1"/>
    <col min="11522" max="11522" width="3.1640625" style="268" customWidth="1"/>
    <col min="11523" max="11523" width="1" style="268" customWidth="1"/>
    <col min="11524" max="11524" width="14.6640625" style="268" customWidth="1"/>
    <col min="11525" max="11525" width="3.5" style="268" customWidth="1"/>
    <col min="11526" max="11526" width="18.1640625" style="268" customWidth="1"/>
    <col min="11527" max="11527" width="16.58203125" style="268" customWidth="1"/>
    <col min="11528" max="11774" width="9" style="268"/>
    <col min="11775" max="11775" width="11" style="268" customWidth="1"/>
    <col min="11776" max="11776" width="42.4140625" style="268" customWidth="1"/>
    <col min="11777" max="11777" width="15.4140625" style="268" customWidth="1"/>
    <col min="11778" max="11778" width="3.1640625" style="268" customWidth="1"/>
    <col min="11779" max="11779" width="1" style="268" customWidth="1"/>
    <col min="11780" max="11780" width="14.6640625" style="268" customWidth="1"/>
    <col min="11781" max="11781" width="3.5" style="268" customWidth="1"/>
    <col min="11782" max="11782" width="18.1640625" style="268" customWidth="1"/>
    <col min="11783" max="11783" width="16.58203125" style="268" customWidth="1"/>
    <col min="11784" max="12030" width="9" style="268"/>
    <col min="12031" max="12031" width="11" style="268" customWidth="1"/>
    <col min="12032" max="12032" width="42.4140625" style="268" customWidth="1"/>
    <col min="12033" max="12033" width="15.4140625" style="268" customWidth="1"/>
    <col min="12034" max="12034" width="3.1640625" style="268" customWidth="1"/>
    <col min="12035" max="12035" width="1" style="268" customWidth="1"/>
    <col min="12036" max="12036" width="14.6640625" style="268" customWidth="1"/>
    <col min="12037" max="12037" width="3.5" style="268" customWidth="1"/>
    <col min="12038" max="12038" width="18.1640625" style="268" customWidth="1"/>
    <col min="12039" max="12039" width="16.58203125" style="268" customWidth="1"/>
    <col min="12040" max="12286" width="9" style="268"/>
    <col min="12287" max="12287" width="11" style="268" customWidth="1"/>
    <col min="12288" max="12288" width="42.4140625" style="268" customWidth="1"/>
    <col min="12289" max="12289" width="15.4140625" style="268" customWidth="1"/>
    <col min="12290" max="12290" width="3.1640625" style="268" customWidth="1"/>
    <col min="12291" max="12291" width="1" style="268" customWidth="1"/>
    <col min="12292" max="12292" width="14.6640625" style="268" customWidth="1"/>
    <col min="12293" max="12293" width="3.5" style="268" customWidth="1"/>
    <col min="12294" max="12294" width="18.1640625" style="268" customWidth="1"/>
    <col min="12295" max="12295" width="16.58203125" style="268" customWidth="1"/>
    <col min="12296" max="12542" width="9" style="268"/>
    <col min="12543" max="12543" width="11" style="268" customWidth="1"/>
    <col min="12544" max="12544" width="42.4140625" style="268" customWidth="1"/>
    <col min="12545" max="12545" width="15.4140625" style="268" customWidth="1"/>
    <col min="12546" max="12546" width="3.1640625" style="268" customWidth="1"/>
    <col min="12547" max="12547" width="1" style="268" customWidth="1"/>
    <col min="12548" max="12548" width="14.6640625" style="268" customWidth="1"/>
    <col min="12549" max="12549" width="3.5" style="268" customWidth="1"/>
    <col min="12550" max="12550" width="18.1640625" style="268" customWidth="1"/>
    <col min="12551" max="12551" width="16.58203125" style="268" customWidth="1"/>
    <col min="12552" max="12798" width="9" style="268"/>
    <col min="12799" max="12799" width="11" style="268" customWidth="1"/>
    <col min="12800" max="12800" width="42.4140625" style="268" customWidth="1"/>
    <col min="12801" max="12801" width="15.4140625" style="268" customWidth="1"/>
    <col min="12802" max="12802" width="3.1640625" style="268" customWidth="1"/>
    <col min="12803" max="12803" width="1" style="268" customWidth="1"/>
    <col min="12804" max="12804" width="14.6640625" style="268" customWidth="1"/>
    <col min="12805" max="12805" width="3.5" style="268" customWidth="1"/>
    <col min="12806" max="12806" width="18.1640625" style="268" customWidth="1"/>
    <col min="12807" max="12807" width="16.58203125" style="268" customWidth="1"/>
    <col min="12808" max="13054" width="9" style="268"/>
    <col min="13055" max="13055" width="11" style="268" customWidth="1"/>
    <col min="13056" max="13056" width="42.4140625" style="268" customWidth="1"/>
    <col min="13057" max="13057" width="15.4140625" style="268" customWidth="1"/>
    <col min="13058" max="13058" width="3.1640625" style="268" customWidth="1"/>
    <col min="13059" max="13059" width="1" style="268" customWidth="1"/>
    <col min="13060" max="13060" width="14.6640625" style="268" customWidth="1"/>
    <col min="13061" max="13061" width="3.5" style="268" customWidth="1"/>
    <col min="13062" max="13062" width="18.1640625" style="268" customWidth="1"/>
    <col min="13063" max="13063" width="16.58203125" style="268" customWidth="1"/>
    <col min="13064" max="13310" width="9" style="268"/>
    <col min="13311" max="13311" width="11" style="268" customWidth="1"/>
    <col min="13312" max="13312" width="42.4140625" style="268" customWidth="1"/>
    <col min="13313" max="13313" width="15.4140625" style="268" customWidth="1"/>
    <col min="13314" max="13314" width="3.1640625" style="268" customWidth="1"/>
    <col min="13315" max="13315" width="1" style="268" customWidth="1"/>
    <col min="13316" max="13316" width="14.6640625" style="268" customWidth="1"/>
    <col min="13317" max="13317" width="3.5" style="268" customWidth="1"/>
    <col min="13318" max="13318" width="18.1640625" style="268" customWidth="1"/>
    <col min="13319" max="13319" width="16.58203125" style="268" customWidth="1"/>
    <col min="13320" max="13566" width="9" style="268"/>
    <col min="13567" max="13567" width="11" style="268" customWidth="1"/>
    <col min="13568" max="13568" width="42.4140625" style="268" customWidth="1"/>
    <col min="13569" max="13569" width="15.4140625" style="268" customWidth="1"/>
    <col min="13570" max="13570" width="3.1640625" style="268" customWidth="1"/>
    <col min="13571" max="13571" width="1" style="268" customWidth="1"/>
    <col min="13572" max="13572" width="14.6640625" style="268" customWidth="1"/>
    <col min="13573" max="13573" width="3.5" style="268" customWidth="1"/>
    <col min="13574" max="13574" width="18.1640625" style="268" customWidth="1"/>
    <col min="13575" max="13575" width="16.58203125" style="268" customWidth="1"/>
    <col min="13576" max="13822" width="9" style="268"/>
    <col min="13823" max="13823" width="11" style="268" customWidth="1"/>
    <col min="13824" max="13824" width="42.4140625" style="268" customWidth="1"/>
    <col min="13825" max="13825" width="15.4140625" style="268" customWidth="1"/>
    <col min="13826" max="13826" width="3.1640625" style="268" customWidth="1"/>
    <col min="13827" max="13827" width="1" style="268" customWidth="1"/>
    <col min="13828" max="13828" width="14.6640625" style="268" customWidth="1"/>
    <col min="13829" max="13829" width="3.5" style="268" customWidth="1"/>
    <col min="13830" max="13830" width="18.1640625" style="268" customWidth="1"/>
    <col min="13831" max="13831" width="16.58203125" style="268" customWidth="1"/>
    <col min="13832" max="14078" width="9" style="268"/>
    <col min="14079" max="14079" width="11" style="268" customWidth="1"/>
    <col min="14080" max="14080" width="42.4140625" style="268" customWidth="1"/>
    <col min="14081" max="14081" width="15.4140625" style="268" customWidth="1"/>
    <col min="14082" max="14082" width="3.1640625" style="268" customWidth="1"/>
    <col min="14083" max="14083" width="1" style="268" customWidth="1"/>
    <col min="14084" max="14084" width="14.6640625" style="268" customWidth="1"/>
    <col min="14085" max="14085" width="3.5" style="268" customWidth="1"/>
    <col min="14086" max="14086" width="18.1640625" style="268" customWidth="1"/>
    <col min="14087" max="14087" width="16.58203125" style="268" customWidth="1"/>
    <col min="14088" max="14334" width="9" style="268"/>
    <col min="14335" max="14335" width="11" style="268" customWidth="1"/>
    <col min="14336" max="14336" width="42.4140625" style="268" customWidth="1"/>
    <col min="14337" max="14337" width="15.4140625" style="268" customWidth="1"/>
    <col min="14338" max="14338" width="3.1640625" style="268" customWidth="1"/>
    <col min="14339" max="14339" width="1" style="268" customWidth="1"/>
    <col min="14340" max="14340" width="14.6640625" style="268" customWidth="1"/>
    <col min="14341" max="14341" width="3.5" style="268" customWidth="1"/>
    <col min="14342" max="14342" width="18.1640625" style="268" customWidth="1"/>
    <col min="14343" max="14343" width="16.58203125" style="268" customWidth="1"/>
    <col min="14344" max="14590" width="9" style="268"/>
    <col min="14591" max="14591" width="11" style="268" customWidth="1"/>
    <col min="14592" max="14592" width="42.4140625" style="268" customWidth="1"/>
    <col min="14593" max="14593" width="15.4140625" style="268" customWidth="1"/>
    <col min="14594" max="14594" width="3.1640625" style="268" customWidth="1"/>
    <col min="14595" max="14595" width="1" style="268" customWidth="1"/>
    <col min="14596" max="14596" width="14.6640625" style="268" customWidth="1"/>
    <col min="14597" max="14597" width="3.5" style="268" customWidth="1"/>
    <col min="14598" max="14598" width="18.1640625" style="268" customWidth="1"/>
    <col min="14599" max="14599" width="16.58203125" style="268" customWidth="1"/>
    <col min="14600" max="14846" width="9" style="268"/>
    <col min="14847" max="14847" width="11" style="268" customWidth="1"/>
    <col min="14848" max="14848" width="42.4140625" style="268" customWidth="1"/>
    <col min="14849" max="14849" width="15.4140625" style="268" customWidth="1"/>
    <col min="14850" max="14850" width="3.1640625" style="268" customWidth="1"/>
    <col min="14851" max="14851" width="1" style="268" customWidth="1"/>
    <col min="14852" max="14852" width="14.6640625" style="268" customWidth="1"/>
    <col min="14853" max="14853" width="3.5" style="268" customWidth="1"/>
    <col min="14854" max="14854" width="18.1640625" style="268" customWidth="1"/>
    <col min="14855" max="14855" width="16.58203125" style="268" customWidth="1"/>
    <col min="14856" max="15102" width="9" style="268"/>
    <col min="15103" max="15103" width="11" style="268" customWidth="1"/>
    <col min="15104" max="15104" width="42.4140625" style="268" customWidth="1"/>
    <col min="15105" max="15105" width="15.4140625" style="268" customWidth="1"/>
    <col min="15106" max="15106" width="3.1640625" style="268" customWidth="1"/>
    <col min="15107" max="15107" width="1" style="268" customWidth="1"/>
    <col min="15108" max="15108" width="14.6640625" style="268" customWidth="1"/>
    <col min="15109" max="15109" width="3.5" style="268" customWidth="1"/>
    <col min="15110" max="15110" width="18.1640625" style="268" customWidth="1"/>
    <col min="15111" max="15111" width="16.58203125" style="268" customWidth="1"/>
    <col min="15112" max="15358" width="9" style="268"/>
    <col min="15359" max="15359" width="11" style="268" customWidth="1"/>
    <col min="15360" max="15360" width="42.4140625" style="268" customWidth="1"/>
    <col min="15361" max="15361" width="15.4140625" style="268" customWidth="1"/>
    <col min="15362" max="15362" width="3.1640625" style="268" customWidth="1"/>
    <col min="15363" max="15363" width="1" style="268" customWidth="1"/>
    <col min="15364" max="15364" width="14.6640625" style="268" customWidth="1"/>
    <col min="15365" max="15365" width="3.5" style="268" customWidth="1"/>
    <col min="15366" max="15366" width="18.1640625" style="268" customWidth="1"/>
    <col min="15367" max="15367" width="16.58203125" style="268" customWidth="1"/>
    <col min="15368" max="15614" width="9" style="268"/>
    <col min="15615" max="15615" width="11" style="268" customWidth="1"/>
    <col min="15616" max="15616" width="42.4140625" style="268" customWidth="1"/>
    <col min="15617" max="15617" width="15.4140625" style="268" customWidth="1"/>
    <col min="15618" max="15618" width="3.1640625" style="268" customWidth="1"/>
    <col min="15619" max="15619" width="1" style="268" customWidth="1"/>
    <col min="15620" max="15620" width="14.6640625" style="268" customWidth="1"/>
    <col min="15621" max="15621" width="3.5" style="268" customWidth="1"/>
    <col min="15622" max="15622" width="18.1640625" style="268" customWidth="1"/>
    <col min="15623" max="15623" width="16.58203125" style="268" customWidth="1"/>
    <col min="15624" max="15870" width="9" style="268"/>
    <col min="15871" max="15871" width="11" style="268" customWidth="1"/>
    <col min="15872" max="15872" width="42.4140625" style="268" customWidth="1"/>
    <col min="15873" max="15873" width="15.4140625" style="268" customWidth="1"/>
    <col min="15874" max="15874" width="3.1640625" style="268" customWidth="1"/>
    <col min="15875" max="15875" width="1" style="268" customWidth="1"/>
    <col min="15876" max="15876" width="14.6640625" style="268" customWidth="1"/>
    <col min="15877" max="15877" width="3.5" style="268" customWidth="1"/>
    <col min="15878" max="15878" width="18.1640625" style="268" customWidth="1"/>
    <col min="15879" max="15879" width="16.58203125" style="268" customWidth="1"/>
    <col min="15880" max="16126" width="9" style="268"/>
    <col min="16127" max="16127" width="11" style="268" customWidth="1"/>
    <col min="16128" max="16128" width="42.4140625" style="268" customWidth="1"/>
    <col min="16129" max="16129" width="15.4140625" style="268" customWidth="1"/>
    <col min="16130" max="16130" width="3.1640625" style="268" customWidth="1"/>
    <col min="16131" max="16131" width="1" style="268" customWidth="1"/>
    <col min="16132" max="16132" width="14.6640625" style="268" customWidth="1"/>
    <col min="16133" max="16133" width="3.5" style="268" customWidth="1"/>
    <col min="16134" max="16134" width="18.1640625" style="268" customWidth="1"/>
    <col min="16135" max="16135" width="16.58203125" style="268" customWidth="1"/>
    <col min="16136" max="16384" width="9" style="268"/>
  </cols>
  <sheetData>
    <row r="1" spans="1:8" ht="23">
      <c r="A1" s="407" t="s">
        <v>58</v>
      </c>
      <c r="B1" s="405"/>
      <c r="C1" s="405"/>
      <c r="D1" s="405"/>
      <c r="E1" s="405"/>
      <c r="F1" s="405"/>
      <c r="G1" s="405"/>
      <c r="H1" s="405"/>
    </row>
    <row r="2" spans="1:8" ht="23">
      <c r="A2" s="405" t="s">
        <v>250</v>
      </c>
      <c r="B2" s="405"/>
      <c r="C2" s="405"/>
      <c r="D2" s="405"/>
      <c r="E2" s="405"/>
      <c r="F2" s="405"/>
      <c r="G2" s="405"/>
      <c r="H2" s="405"/>
    </row>
    <row r="3" spans="1:8" ht="23">
      <c r="A3" s="405" t="s">
        <v>251</v>
      </c>
      <c r="B3" s="405"/>
      <c r="C3" s="405"/>
      <c r="D3" s="405"/>
      <c r="E3" s="405"/>
      <c r="F3" s="405"/>
      <c r="G3" s="405"/>
      <c r="H3" s="405"/>
    </row>
    <row r="4" spans="1:8" ht="23">
      <c r="A4" s="406" t="s">
        <v>252</v>
      </c>
      <c r="B4" s="406"/>
      <c r="C4" s="406"/>
      <c r="D4" s="406"/>
      <c r="E4" s="406"/>
      <c r="F4" s="406"/>
      <c r="G4" s="406"/>
      <c r="H4" s="406"/>
    </row>
    <row r="5" spans="1:8" ht="23">
      <c r="A5" s="753" t="s">
        <v>171</v>
      </c>
      <c r="B5" s="753" t="s">
        <v>86</v>
      </c>
      <c r="C5" s="753" t="s">
        <v>242</v>
      </c>
      <c r="D5" s="751" t="s">
        <v>241</v>
      </c>
      <c r="E5" s="751" t="s">
        <v>44</v>
      </c>
      <c r="F5" s="408" t="s">
        <v>172</v>
      </c>
      <c r="G5" s="409" t="s">
        <v>173</v>
      </c>
      <c r="H5" s="409" t="s">
        <v>247</v>
      </c>
    </row>
    <row r="6" spans="1:8" ht="33" customHeight="1">
      <c r="A6" s="753"/>
      <c r="B6" s="753"/>
      <c r="C6" s="753"/>
      <c r="D6" s="752"/>
      <c r="E6" s="752"/>
      <c r="F6" s="408" t="s">
        <v>5</v>
      </c>
      <c r="G6" s="408" t="s">
        <v>5</v>
      </c>
      <c r="H6" s="408" t="s">
        <v>5</v>
      </c>
    </row>
    <row r="7" spans="1:8" ht="20.25" customHeight="1">
      <c r="A7" s="397"/>
      <c r="B7" s="397" t="s">
        <v>245</v>
      </c>
      <c r="C7" s="397"/>
      <c r="D7" s="397"/>
      <c r="E7" s="397"/>
      <c r="F7" s="398"/>
      <c r="G7" s="402"/>
      <c r="H7" s="410"/>
    </row>
    <row r="8" spans="1:8" ht="23">
      <c r="A8" s="269" t="s">
        <v>217</v>
      </c>
      <c r="B8" s="270" t="s">
        <v>248</v>
      </c>
      <c r="C8" s="270" t="s">
        <v>53</v>
      </c>
      <c r="D8" s="270" t="s">
        <v>243</v>
      </c>
      <c r="E8" s="270"/>
      <c r="F8" s="399">
        <v>5200</v>
      </c>
      <c r="G8" s="400"/>
      <c r="H8" s="400">
        <f>H7+F8-G8</f>
        <v>5200</v>
      </c>
    </row>
    <row r="9" spans="1:8" ht="23">
      <c r="A9" s="272" t="s">
        <v>222</v>
      </c>
      <c r="B9" s="273" t="s">
        <v>249</v>
      </c>
      <c r="C9" s="273" t="s">
        <v>207</v>
      </c>
      <c r="D9" s="273" t="s">
        <v>244</v>
      </c>
      <c r="E9" s="394" t="s">
        <v>231</v>
      </c>
      <c r="F9" s="399"/>
      <c r="G9" s="399">
        <v>4750</v>
      </c>
      <c r="H9" s="400">
        <f t="shared" ref="H9:H19" si="0">H8+F9-G9</f>
        <v>450</v>
      </c>
    </row>
    <row r="10" spans="1:8" ht="23">
      <c r="A10" s="275"/>
      <c r="B10" s="273"/>
      <c r="C10" s="273"/>
      <c r="D10" s="273"/>
      <c r="E10" s="273"/>
      <c r="F10" s="399"/>
      <c r="G10" s="399"/>
      <c r="H10" s="400">
        <f t="shared" si="0"/>
        <v>450</v>
      </c>
    </row>
    <row r="11" spans="1:8" ht="23">
      <c r="A11" s="275"/>
      <c r="B11" s="273"/>
      <c r="C11" s="273"/>
      <c r="D11" s="273"/>
      <c r="E11" s="273"/>
      <c r="F11" s="399"/>
      <c r="G11" s="399"/>
      <c r="H11" s="400">
        <f t="shared" si="0"/>
        <v>450</v>
      </c>
    </row>
    <row r="12" spans="1:8" ht="23">
      <c r="A12" s="275"/>
      <c r="B12" s="273"/>
      <c r="C12" s="273"/>
      <c r="D12" s="273"/>
      <c r="E12" s="273"/>
      <c r="F12" s="399"/>
      <c r="G12" s="399"/>
      <c r="H12" s="400">
        <f t="shared" si="0"/>
        <v>450</v>
      </c>
    </row>
    <row r="13" spans="1:8" ht="23">
      <c r="A13" s="273"/>
      <c r="B13" s="273"/>
      <c r="C13" s="273"/>
      <c r="D13" s="273"/>
      <c r="E13" s="273"/>
      <c r="F13" s="399"/>
      <c r="G13" s="399"/>
      <c r="H13" s="400">
        <f t="shared" si="0"/>
        <v>450</v>
      </c>
    </row>
    <row r="14" spans="1:8" ht="23">
      <c r="A14" s="273"/>
      <c r="B14" s="273"/>
      <c r="C14" s="273"/>
      <c r="D14" s="273"/>
      <c r="E14" s="273"/>
      <c r="F14" s="399"/>
      <c r="G14" s="399"/>
      <c r="H14" s="400">
        <f t="shared" si="0"/>
        <v>450</v>
      </c>
    </row>
    <row r="15" spans="1:8" ht="23">
      <c r="A15" s="273"/>
      <c r="B15" s="273"/>
      <c r="C15" s="273"/>
      <c r="D15" s="273"/>
      <c r="E15" s="273"/>
      <c r="F15" s="399"/>
      <c r="G15" s="399"/>
      <c r="H15" s="400">
        <f t="shared" si="0"/>
        <v>450</v>
      </c>
    </row>
    <row r="16" spans="1:8" ht="23">
      <c r="A16" s="273"/>
      <c r="B16" s="273"/>
      <c r="C16" s="273"/>
      <c r="D16" s="273"/>
      <c r="E16" s="273"/>
      <c r="F16" s="399"/>
      <c r="G16" s="399"/>
      <c r="H16" s="400">
        <f t="shared" si="0"/>
        <v>450</v>
      </c>
    </row>
    <row r="17" spans="1:8" ht="23">
      <c r="A17" s="273"/>
      <c r="B17" s="273"/>
      <c r="C17" s="273"/>
      <c r="D17" s="273"/>
      <c r="E17" s="273"/>
      <c r="F17" s="399"/>
      <c r="G17" s="399"/>
      <c r="H17" s="400">
        <f t="shared" si="0"/>
        <v>450</v>
      </c>
    </row>
    <row r="18" spans="1:8" ht="23">
      <c r="A18" s="273"/>
      <c r="B18" s="273"/>
      <c r="C18" s="273"/>
      <c r="D18" s="273"/>
      <c r="E18" s="273"/>
      <c r="F18" s="399"/>
      <c r="G18" s="399"/>
      <c r="H18" s="400">
        <f t="shared" si="0"/>
        <v>450</v>
      </c>
    </row>
    <row r="19" spans="1:8" ht="23">
      <c r="A19" s="273"/>
      <c r="B19" s="273"/>
      <c r="C19" s="273"/>
      <c r="D19" s="273"/>
      <c r="E19" s="273"/>
      <c r="F19" s="399"/>
      <c r="G19" s="399"/>
      <c r="H19" s="400">
        <f t="shared" si="0"/>
        <v>450</v>
      </c>
    </row>
    <row r="20" spans="1:8" ht="23">
      <c r="A20" s="273"/>
      <c r="B20" s="273"/>
      <c r="C20" s="273"/>
      <c r="D20" s="273"/>
      <c r="E20" s="273"/>
      <c r="F20" s="399"/>
      <c r="G20" s="399"/>
      <c r="H20" s="400"/>
    </row>
    <row r="21" spans="1:8" ht="23">
      <c r="A21" s="273"/>
      <c r="B21" s="273"/>
      <c r="C21" s="273"/>
      <c r="D21" s="273"/>
      <c r="E21" s="273"/>
      <c r="F21" s="399"/>
      <c r="G21" s="399"/>
      <c r="H21" s="400"/>
    </row>
    <row r="22" spans="1:8" ht="23">
      <c r="A22" s="273"/>
      <c r="B22" s="273"/>
      <c r="C22" s="273"/>
      <c r="D22" s="273"/>
      <c r="E22" s="273"/>
      <c r="F22" s="399"/>
      <c r="G22" s="399"/>
      <c r="H22" s="400"/>
    </row>
    <row r="23" spans="1:8" ht="23">
      <c r="A23" s="273"/>
      <c r="B23" s="273"/>
      <c r="C23" s="273"/>
      <c r="D23" s="273"/>
      <c r="E23" s="273"/>
      <c r="F23" s="399"/>
      <c r="G23" s="399"/>
      <c r="H23" s="400"/>
    </row>
    <row r="24" spans="1:8" ht="23">
      <c r="A24" s="273"/>
      <c r="B24" s="273"/>
      <c r="C24" s="273"/>
      <c r="D24" s="273"/>
      <c r="E24" s="273"/>
      <c r="F24" s="399"/>
      <c r="G24" s="399"/>
      <c r="H24" s="400"/>
    </row>
    <row r="25" spans="1:8" ht="23">
      <c r="A25" s="273"/>
      <c r="B25" s="273"/>
      <c r="C25" s="273"/>
      <c r="D25" s="273"/>
      <c r="E25" s="273"/>
      <c r="F25" s="399"/>
      <c r="G25" s="399"/>
      <c r="H25" s="400"/>
    </row>
    <row r="26" spans="1:8" ht="23">
      <c r="A26" s="273"/>
      <c r="B26" s="273"/>
      <c r="C26" s="273"/>
      <c r="D26" s="273"/>
      <c r="E26" s="273"/>
      <c r="F26" s="399"/>
      <c r="G26" s="399"/>
      <c r="H26" s="400"/>
    </row>
    <row r="27" spans="1:8" ht="23">
      <c r="A27" s="273"/>
      <c r="B27" s="273"/>
      <c r="C27" s="273"/>
      <c r="D27" s="273"/>
      <c r="E27" s="273"/>
      <c r="F27" s="399"/>
      <c r="G27" s="399"/>
      <c r="H27" s="400"/>
    </row>
    <row r="28" spans="1:8" ht="23">
      <c r="A28" s="273"/>
      <c r="B28" s="273"/>
      <c r="C28" s="273"/>
      <c r="D28" s="273"/>
      <c r="E28" s="273"/>
      <c r="F28" s="399"/>
      <c r="G28" s="399"/>
      <c r="H28" s="400"/>
    </row>
    <row r="29" spans="1:8" ht="23">
      <c r="A29" s="273"/>
      <c r="B29" s="273"/>
      <c r="C29" s="273"/>
      <c r="D29" s="273"/>
      <c r="E29" s="273"/>
      <c r="F29" s="399"/>
      <c r="G29" s="399"/>
      <c r="H29" s="400"/>
    </row>
    <row r="30" spans="1:8" ht="23">
      <c r="A30" s="273"/>
      <c r="B30" s="273"/>
      <c r="C30" s="273"/>
      <c r="D30" s="273"/>
      <c r="E30" s="273"/>
      <c r="F30" s="399"/>
      <c r="G30" s="399"/>
      <c r="H30" s="399"/>
    </row>
    <row r="31" spans="1:8" ht="23">
      <c r="A31" s="273"/>
      <c r="B31" s="273"/>
      <c r="C31" s="273"/>
      <c r="D31" s="273"/>
      <c r="E31" s="273"/>
      <c r="F31" s="399"/>
      <c r="G31" s="399"/>
      <c r="H31" s="399"/>
    </row>
    <row r="32" spans="1:8" ht="23">
      <c r="A32" s="273"/>
      <c r="B32" s="273"/>
      <c r="C32" s="273"/>
      <c r="D32" s="273"/>
      <c r="E32" s="273"/>
      <c r="F32" s="399"/>
      <c r="G32" s="399"/>
      <c r="H32" s="399"/>
    </row>
    <row r="33" spans="1:8" ht="23">
      <c r="A33" s="273"/>
      <c r="B33" s="273"/>
      <c r="C33" s="273"/>
      <c r="D33" s="273"/>
      <c r="E33" s="273"/>
      <c r="F33" s="399"/>
      <c r="G33" s="399"/>
      <c r="H33" s="399"/>
    </row>
    <row r="34" spans="1:8" ht="23">
      <c r="A34" s="273"/>
      <c r="B34" s="273"/>
      <c r="C34" s="273"/>
      <c r="D34" s="273"/>
      <c r="E34" s="273"/>
      <c r="F34" s="399"/>
      <c r="G34" s="399"/>
      <c r="H34" s="399"/>
    </row>
  </sheetData>
  <mergeCells count="5">
    <mergeCell ref="D5:D6"/>
    <mergeCell ref="E5:E6"/>
    <mergeCell ref="C5:C6"/>
    <mergeCell ref="A5:A6"/>
    <mergeCell ref="B5:B6"/>
  </mergeCells>
  <pageMargins left="0.4" right="0.15" top="0.31" bottom="0.25" header="0.21" footer="0.16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E565-38D9-481D-B01A-0BB6F9619361}">
  <dimension ref="A1:H31"/>
  <sheetViews>
    <sheetView showGridLines="0" workbookViewId="0">
      <selection activeCell="D17" sqref="D17"/>
    </sheetView>
  </sheetViews>
  <sheetFormatPr defaultRowHeight="12.5"/>
  <cols>
    <col min="1" max="1" width="10.58203125" style="268" customWidth="1"/>
    <col min="2" max="2" width="37.58203125" style="268" customWidth="1"/>
    <col min="3" max="3" width="14.5" style="268" bestFit="1" customWidth="1"/>
    <col min="4" max="5" width="17.08203125" style="268" customWidth="1"/>
    <col min="6" max="6" width="14.5" style="268" customWidth="1"/>
    <col min="7" max="8" width="15.08203125" style="268" customWidth="1"/>
    <col min="9" max="256" width="9" style="268"/>
    <col min="257" max="257" width="10.58203125" style="268" customWidth="1"/>
    <col min="258" max="258" width="37.58203125" style="268" customWidth="1"/>
    <col min="259" max="259" width="17.08203125" style="268" customWidth="1"/>
    <col min="260" max="260" width="14.5" style="268" customWidth="1"/>
    <col min="261" max="261" width="2.6640625" style="268" customWidth="1"/>
    <col min="262" max="262" width="15.08203125" style="268" customWidth="1"/>
    <col min="263" max="263" width="2.08203125" style="268" customWidth="1"/>
    <col min="264" max="512" width="9" style="268"/>
    <col min="513" max="513" width="10.58203125" style="268" customWidth="1"/>
    <col min="514" max="514" width="37.58203125" style="268" customWidth="1"/>
    <col min="515" max="515" width="17.08203125" style="268" customWidth="1"/>
    <col min="516" max="516" width="14.5" style="268" customWidth="1"/>
    <col min="517" max="517" width="2.6640625" style="268" customWidth="1"/>
    <col min="518" max="518" width="15.08203125" style="268" customWidth="1"/>
    <col min="519" max="519" width="2.08203125" style="268" customWidth="1"/>
    <col min="520" max="768" width="9" style="268"/>
    <col min="769" max="769" width="10.58203125" style="268" customWidth="1"/>
    <col min="770" max="770" width="37.58203125" style="268" customWidth="1"/>
    <col min="771" max="771" width="17.08203125" style="268" customWidth="1"/>
    <col min="772" max="772" width="14.5" style="268" customWidth="1"/>
    <col min="773" max="773" width="2.6640625" style="268" customWidth="1"/>
    <col min="774" max="774" width="15.08203125" style="268" customWidth="1"/>
    <col min="775" max="775" width="2.08203125" style="268" customWidth="1"/>
    <col min="776" max="1024" width="9" style="268"/>
    <col min="1025" max="1025" width="10.58203125" style="268" customWidth="1"/>
    <col min="1026" max="1026" width="37.58203125" style="268" customWidth="1"/>
    <col min="1027" max="1027" width="17.08203125" style="268" customWidth="1"/>
    <col min="1028" max="1028" width="14.5" style="268" customWidth="1"/>
    <col min="1029" max="1029" width="2.6640625" style="268" customWidth="1"/>
    <col min="1030" max="1030" width="15.08203125" style="268" customWidth="1"/>
    <col min="1031" max="1031" width="2.08203125" style="268" customWidth="1"/>
    <col min="1032" max="1280" width="9" style="268"/>
    <col min="1281" max="1281" width="10.58203125" style="268" customWidth="1"/>
    <col min="1282" max="1282" width="37.58203125" style="268" customWidth="1"/>
    <col min="1283" max="1283" width="17.08203125" style="268" customWidth="1"/>
    <col min="1284" max="1284" width="14.5" style="268" customWidth="1"/>
    <col min="1285" max="1285" width="2.6640625" style="268" customWidth="1"/>
    <col min="1286" max="1286" width="15.08203125" style="268" customWidth="1"/>
    <col min="1287" max="1287" width="2.08203125" style="268" customWidth="1"/>
    <col min="1288" max="1536" width="9" style="268"/>
    <col min="1537" max="1537" width="10.58203125" style="268" customWidth="1"/>
    <col min="1538" max="1538" width="37.58203125" style="268" customWidth="1"/>
    <col min="1539" max="1539" width="17.08203125" style="268" customWidth="1"/>
    <col min="1540" max="1540" width="14.5" style="268" customWidth="1"/>
    <col min="1541" max="1541" width="2.6640625" style="268" customWidth="1"/>
    <col min="1542" max="1542" width="15.08203125" style="268" customWidth="1"/>
    <col min="1543" max="1543" width="2.08203125" style="268" customWidth="1"/>
    <col min="1544" max="1792" width="9" style="268"/>
    <col min="1793" max="1793" width="10.58203125" style="268" customWidth="1"/>
    <col min="1794" max="1794" width="37.58203125" style="268" customWidth="1"/>
    <col min="1795" max="1795" width="17.08203125" style="268" customWidth="1"/>
    <col min="1796" max="1796" width="14.5" style="268" customWidth="1"/>
    <col min="1797" max="1797" width="2.6640625" style="268" customWidth="1"/>
    <col min="1798" max="1798" width="15.08203125" style="268" customWidth="1"/>
    <col min="1799" max="1799" width="2.08203125" style="268" customWidth="1"/>
    <col min="1800" max="2048" width="9" style="268"/>
    <col min="2049" max="2049" width="10.58203125" style="268" customWidth="1"/>
    <col min="2050" max="2050" width="37.58203125" style="268" customWidth="1"/>
    <col min="2051" max="2051" width="17.08203125" style="268" customWidth="1"/>
    <col min="2052" max="2052" width="14.5" style="268" customWidth="1"/>
    <col min="2053" max="2053" width="2.6640625" style="268" customWidth="1"/>
    <col min="2054" max="2054" width="15.08203125" style="268" customWidth="1"/>
    <col min="2055" max="2055" width="2.08203125" style="268" customWidth="1"/>
    <col min="2056" max="2304" width="9" style="268"/>
    <col min="2305" max="2305" width="10.58203125" style="268" customWidth="1"/>
    <col min="2306" max="2306" width="37.58203125" style="268" customWidth="1"/>
    <col min="2307" max="2307" width="17.08203125" style="268" customWidth="1"/>
    <col min="2308" max="2308" width="14.5" style="268" customWidth="1"/>
    <col min="2309" max="2309" width="2.6640625" style="268" customWidth="1"/>
    <col min="2310" max="2310" width="15.08203125" style="268" customWidth="1"/>
    <col min="2311" max="2311" width="2.08203125" style="268" customWidth="1"/>
    <col min="2312" max="2560" width="9" style="268"/>
    <col min="2561" max="2561" width="10.58203125" style="268" customWidth="1"/>
    <col min="2562" max="2562" width="37.58203125" style="268" customWidth="1"/>
    <col min="2563" max="2563" width="17.08203125" style="268" customWidth="1"/>
    <col min="2564" max="2564" width="14.5" style="268" customWidth="1"/>
    <col min="2565" max="2565" width="2.6640625" style="268" customWidth="1"/>
    <col min="2566" max="2566" width="15.08203125" style="268" customWidth="1"/>
    <col min="2567" max="2567" width="2.08203125" style="268" customWidth="1"/>
    <col min="2568" max="2816" width="9" style="268"/>
    <col min="2817" max="2817" width="10.58203125" style="268" customWidth="1"/>
    <col min="2818" max="2818" width="37.58203125" style="268" customWidth="1"/>
    <col min="2819" max="2819" width="17.08203125" style="268" customWidth="1"/>
    <col min="2820" max="2820" width="14.5" style="268" customWidth="1"/>
    <col min="2821" max="2821" width="2.6640625" style="268" customWidth="1"/>
    <col min="2822" max="2822" width="15.08203125" style="268" customWidth="1"/>
    <col min="2823" max="2823" width="2.08203125" style="268" customWidth="1"/>
    <col min="2824" max="3072" width="9" style="268"/>
    <col min="3073" max="3073" width="10.58203125" style="268" customWidth="1"/>
    <col min="3074" max="3074" width="37.58203125" style="268" customWidth="1"/>
    <col min="3075" max="3075" width="17.08203125" style="268" customWidth="1"/>
    <col min="3076" max="3076" width="14.5" style="268" customWidth="1"/>
    <col min="3077" max="3077" width="2.6640625" style="268" customWidth="1"/>
    <col min="3078" max="3078" width="15.08203125" style="268" customWidth="1"/>
    <col min="3079" max="3079" width="2.08203125" style="268" customWidth="1"/>
    <col min="3080" max="3328" width="9" style="268"/>
    <col min="3329" max="3329" width="10.58203125" style="268" customWidth="1"/>
    <col min="3330" max="3330" width="37.58203125" style="268" customWidth="1"/>
    <col min="3331" max="3331" width="17.08203125" style="268" customWidth="1"/>
    <col min="3332" max="3332" width="14.5" style="268" customWidth="1"/>
    <col min="3333" max="3333" width="2.6640625" style="268" customWidth="1"/>
    <col min="3334" max="3334" width="15.08203125" style="268" customWidth="1"/>
    <col min="3335" max="3335" width="2.08203125" style="268" customWidth="1"/>
    <col min="3336" max="3584" width="9" style="268"/>
    <col min="3585" max="3585" width="10.58203125" style="268" customWidth="1"/>
    <col min="3586" max="3586" width="37.58203125" style="268" customWidth="1"/>
    <col min="3587" max="3587" width="17.08203125" style="268" customWidth="1"/>
    <col min="3588" max="3588" width="14.5" style="268" customWidth="1"/>
    <col min="3589" max="3589" width="2.6640625" style="268" customWidth="1"/>
    <col min="3590" max="3590" width="15.08203125" style="268" customWidth="1"/>
    <col min="3591" max="3591" width="2.08203125" style="268" customWidth="1"/>
    <col min="3592" max="3840" width="9" style="268"/>
    <col min="3841" max="3841" width="10.58203125" style="268" customWidth="1"/>
    <col min="3842" max="3842" width="37.58203125" style="268" customWidth="1"/>
    <col min="3843" max="3843" width="17.08203125" style="268" customWidth="1"/>
    <col min="3844" max="3844" width="14.5" style="268" customWidth="1"/>
    <col min="3845" max="3845" width="2.6640625" style="268" customWidth="1"/>
    <col min="3846" max="3846" width="15.08203125" style="268" customWidth="1"/>
    <col min="3847" max="3847" width="2.08203125" style="268" customWidth="1"/>
    <col min="3848" max="4096" width="9" style="268"/>
    <col min="4097" max="4097" width="10.58203125" style="268" customWidth="1"/>
    <col min="4098" max="4098" width="37.58203125" style="268" customWidth="1"/>
    <col min="4099" max="4099" width="17.08203125" style="268" customWidth="1"/>
    <col min="4100" max="4100" width="14.5" style="268" customWidth="1"/>
    <col min="4101" max="4101" width="2.6640625" style="268" customWidth="1"/>
    <col min="4102" max="4102" width="15.08203125" style="268" customWidth="1"/>
    <col min="4103" max="4103" width="2.08203125" style="268" customWidth="1"/>
    <col min="4104" max="4352" width="9" style="268"/>
    <col min="4353" max="4353" width="10.58203125" style="268" customWidth="1"/>
    <col min="4354" max="4354" width="37.58203125" style="268" customWidth="1"/>
    <col min="4355" max="4355" width="17.08203125" style="268" customWidth="1"/>
    <col min="4356" max="4356" width="14.5" style="268" customWidth="1"/>
    <col min="4357" max="4357" width="2.6640625" style="268" customWidth="1"/>
    <col min="4358" max="4358" width="15.08203125" style="268" customWidth="1"/>
    <col min="4359" max="4359" width="2.08203125" style="268" customWidth="1"/>
    <col min="4360" max="4608" width="9" style="268"/>
    <col min="4609" max="4609" width="10.58203125" style="268" customWidth="1"/>
    <col min="4610" max="4610" width="37.58203125" style="268" customWidth="1"/>
    <col min="4611" max="4611" width="17.08203125" style="268" customWidth="1"/>
    <col min="4612" max="4612" width="14.5" style="268" customWidth="1"/>
    <col min="4613" max="4613" width="2.6640625" style="268" customWidth="1"/>
    <col min="4614" max="4614" width="15.08203125" style="268" customWidth="1"/>
    <col min="4615" max="4615" width="2.08203125" style="268" customWidth="1"/>
    <col min="4616" max="4864" width="9" style="268"/>
    <col min="4865" max="4865" width="10.58203125" style="268" customWidth="1"/>
    <col min="4866" max="4866" width="37.58203125" style="268" customWidth="1"/>
    <col min="4867" max="4867" width="17.08203125" style="268" customWidth="1"/>
    <col min="4868" max="4868" width="14.5" style="268" customWidth="1"/>
    <col min="4869" max="4869" width="2.6640625" style="268" customWidth="1"/>
    <col min="4870" max="4870" width="15.08203125" style="268" customWidth="1"/>
    <col min="4871" max="4871" width="2.08203125" style="268" customWidth="1"/>
    <col min="4872" max="5120" width="9" style="268"/>
    <col min="5121" max="5121" width="10.58203125" style="268" customWidth="1"/>
    <col min="5122" max="5122" width="37.58203125" style="268" customWidth="1"/>
    <col min="5123" max="5123" width="17.08203125" style="268" customWidth="1"/>
    <col min="5124" max="5124" width="14.5" style="268" customWidth="1"/>
    <col min="5125" max="5125" width="2.6640625" style="268" customWidth="1"/>
    <col min="5126" max="5126" width="15.08203125" style="268" customWidth="1"/>
    <col min="5127" max="5127" width="2.08203125" style="268" customWidth="1"/>
    <col min="5128" max="5376" width="9" style="268"/>
    <col min="5377" max="5377" width="10.58203125" style="268" customWidth="1"/>
    <col min="5378" max="5378" width="37.58203125" style="268" customWidth="1"/>
    <col min="5379" max="5379" width="17.08203125" style="268" customWidth="1"/>
    <col min="5380" max="5380" width="14.5" style="268" customWidth="1"/>
    <col min="5381" max="5381" width="2.6640625" style="268" customWidth="1"/>
    <col min="5382" max="5382" width="15.08203125" style="268" customWidth="1"/>
    <col min="5383" max="5383" width="2.08203125" style="268" customWidth="1"/>
    <col min="5384" max="5632" width="9" style="268"/>
    <col min="5633" max="5633" width="10.58203125" style="268" customWidth="1"/>
    <col min="5634" max="5634" width="37.58203125" style="268" customWidth="1"/>
    <col min="5635" max="5635" width="17.08203125" style="268" customWidth="1"/>
    <col min="5636" max="5636" width="14.5" style="268" customWidth="1"/>
    <col min="5637" max="5637" width="2.6640625" style="268" customWidth="1"/>
    <col min="5638" max="5638" width="15.08203125" style="268" customWidth="1"/>
    <col min="5639" max="5639" width="2.08203125" style="268" customWidth="1"/>
    <col min="5640" max="5888" width="9" style="268"/>
    <col min="5889" max="5889" width="10.58203125" style="268" customWidth="1"/>
    <col min="5890" max="5890" width="37.58203125" style="268" customWidth="1"/>
    <col min="5891" max="5891" width="17.08203125" style="268" customWidth="1"/>
    <col min="5892" max="5892" width="14.5" style="268" customWidth="1"/>
    <col min="5893" max="5893" width="2.6640625" style="268" customWidth="1"/>
    <col min="5894" max="5894" width="15.08203125" style="268" customWidth="1"/>
    <col min="5895" max="5895" width="2.08203125" style="268" customWidth="1"/>
    <col min="5896" max="6144" width="9" style="268"/>
    <col min="6145" max="6145" width="10.58203125" style="268" customWidth="1"/>
    <col min="6146" max="6146" width="37.58203125" style="268" customWidth="1"/>
    <col min="6147" max="6147" width="17.08203125" style="268" customWidth="1"/>
    <col min="6148" max="6148" width="14.5" style="268" customWidth="1"/>
    <col min="6149" max="6149" width="2.6640625" style="268" customWidth="1"/>
    <col min="6150" max="6150" width="15.08203125" style="268" customWidth="1"/>
    <col min="6151" max="6151" width="2.08203125" style="268" customWidth="1"/>
    <col min="6152" max="6400" width="9" style="268"/>
    <col min="6401" max="6401" width="10.58203125" style="268" customWidth="1"/>
    <col min="6402" max="6402" width="37.58203125" style="268" customWidth="1"/>
    <col min="6403" max="6403" width="17.08203125" style="268" customWidth="1"/>
    <col min="6404" max="6404" width="14.5" style="268" customWidth="1"/>
    <col min="6405" max="6405" width="2.6640625" style="268" customWidth="1"/>
    <col min="6406" max="6406" width="15.08203125" style="268" customWidth="1"/>
    <col min="6407" max="6407" width="2.08203125" style="268" customWidth="1"/>
    <col min="6408" max="6656" width="9" style="268"/>
    <col min="6657" max="6657" width="10.58203125" style="268" customWidth="1"/>
    <col min="6658" max="6658" width="37.58203125" style="268" customWidth="1"/>
    <col min="6659" max="6659" width="17.08203125" style="268" customWidth="1"/>
    <col min="6660" max="6660" width="14.5" style="268" customWidth="1"/>
    <col min="6661" max="6661" width="2.6640625" style="268" customWidth="1"/>
    <col min="6662" max="6662" width="15.08203125" style="268" customWidth="1"/>
    <col min="6663" max="6663" width="2.08203125" style="268" customWidth="1"/>
    <col min="6664" max="6912" width="9" style="268"/>
    <col min="6913" max="6913" width="10.58203125" style="268" customWidth="1"/>
    <col min="6914" max="6914" width="37.58203125" style="268" customWidth="1"/>
    <col min="6915" max="6915" width="17.08203125" style="268" customWidth="1"/>
    <col min="6916" max="6916" width="14.5" style="268" customWidth="1"/>
    <col min="6917" max="6917" width="2.6640625" style="268" customWidth="1"/>
    <col min="6918" max="6918" width="15.08203125" style="268" customWidth="1"/>
    <col min="6919" max="6919" width="2.08203125" style="268" customWidth="1"/>
    <col min="6920" max="7168" width="9" style="268"/>
    <col min="7169" max="7169" width="10.58203125" style="268" customWidth="1"/>
    <col min="7170" max="7170" width="37.58203125" style="268" customWidth="1"/>
    <col min="7171" max="7171" width="17.08203125" style="268" customWidth="1"/>
    <col min="7172" max="7172" width="14.5" style="268" customWidth="1"/>
    <col min="7173" max="7173" width="2.6640625" style="268" customWidth="1"/>
    <col min="7174" max="7174" width="15.08203125" style="268" customWidth="1"/>
    <col min="7175" max="7175" width="2.08203125" style="268" customWidth="1"/>
    <col min="7176" max="7424" width="9" style="268"/>
    <col min="7425" max="7425" width="10.58203125" style="268" customWidth="1"/>
    <col min="7426" max="7426" width="37.58203125" style="268" customWidth="1"/>
    <col min="7427" max="7427" width="17.08203125" style="268" customWidth="1"/>
    <col min="7428" max="7428" width="14.5" style="268" customWidth="1"/>
    <col min="7429" max="7429" width="2.6640625" style="268" customWidth="1"/>
    <col min="7430" max="7430" width="15.08203125" style="268" customWidth="1"/>
    <col min="7431" max="7431" width="2.08203125" style="268" customWidth="1"/>
    <col min="7432" max="7680" width="9" style="268"/>
    <col min="7681" max="7681" width="10.58203125" style="268" customWidth="1"/>
    <col min="7682" max="7682" width="37.58203125" style="268" customWidth="1"/>
    <col min="7683" max="7683" width="17.08203125" style="268" customWidth="1"/>
    <col min="7684" max="7684" width="14.5" style="268" customWidth="1"/>
    <col min="7685" max="7685" width="2.6640625" style="268" customWidth="1"/>
    <col min="7686" max="7686" width="15.08203125" style="268" customWidth="1"/>
    <col min="7687" max="7687" width="2.08203125" style="268" customWidth="1"/>
    <col min="7688" max="7936" width="9" style="268"/>
    <col min="7937" max="7937" width="10.58203125" style="268" customWidth="1"/>
    <col min="7938" max="7938" width="37.58203125" style="268" customWidth="1"/>
    <col min="7939" max="7939" width="17.08203125" style="268" customWidth="1"/>
    <col min="7940" max="7940" width="14.5" style="268" customWidth="1"/>
    <col min="7941" max="7941" width="2.6640625" style="268" customWidth="1"/>
    <col min="7942" max="7942" width="15.08203125" style="268" customWidth="1"/>
    <col min="7943" max="7943" width="2.08203125" style="268" customWidth="1"/>
    <col min="7944" max="8192" width="9" style="268"/>
    <col min="8193" max="8193" width="10.58203125" style="268" customWidth="1"/>
    <col min="8194" max="8194" width="37.58203125" style="268" customWidth="1"/>
    <col min="8195" max="8195" width="17.08203125" style="268" customWidth="1"/>
    <col min="8196" max="8196" width="14.5" style="268" customWidth="1"/>
    <col min="8197" max="8197" width="2.6640625" style="268" customWidth="1"/>
    <col min="8198" max="8198" width="15.08203125" style="268" customWidth="1"/>
    <col min="8199" max="8199" width="2.08203125" style="268" customWidth="1"/>
    <col min="8200" max="8448" width="9" style="268"/>
    <col min="8449" max="8449" width="10.58203125" style="268" customWidth="1"/>
    <col min="8450" max="8450" width="37.58203125" style="268" customWidth="1"/>
    <col min="8451" max="8451" width="17.08203125" style="268" customWidth="1"/>
    <col min="8452" max="8452" width="14.5" style="268" customWidth="1"/>
    <col min="8453" max="8453" width="2.6640625" style="268" customWidth="1"/>
    <col min="8454" max="8454" width="15.08203125" style="268" customWidth="1"/>
    <col min="8455" max="8455" width="2.08203125" style="268" customWidth="1"/>
    <col min="8456" max="8704" width="9" style="268"/>
    <col min="8705" max="8705" width="10.58203125" style="268" customWidth="1"/>
    <col min="8706" max="8706" width="37.58203125" style="268" customWidth="1"/>
    <col min="8707" max="8707" width="17.08203125" style="268" customWidth="1"/>
    <col min="8708" max="8708" width="14.5" style="268" customWidth="1"/>
    <col min="8709" max="8709" width="2.6640625" style="268" customWidth="1"/>
    <col min="8710" max="8710" width="15.08203125" style="268" customWidth="1"/>
    <col min="8711" max="8711" width="2.08203125" style="268" customWidth="1"/>
    <col min="8712" max="8960" width="9" style="268"/>
    <col min="8961" max="8961" width="10.58203125" style="268" customWidth="1"/>
    <col min="8962" max="8962" width="37.58203125" style="268" customWidth="1"/>
    <col min="8963" max="8963" width="17.08203125" style="268" customWidth="1"/>
    <col min="8964" max="8964" width="14.5" style="268" customWidth="1"/>
    <col min="8965" max="8965" width="2.6640625" style="268" customWidth="1"/>
    <col min="8966" max="8966" width="15.08203125" style="268" customWidth="1"/>
    <col min="8967" max="8967" width="2.08203125" style="268" customWidth="1"/>
    <col min="8968" max="9216" width="9" style="268"/>
    <col min="9217" max="9217" width="10.58203125" style="268" customWidth="1"/>
    <col min="9218" max="9218" width="37.58203125" style="268" customWidth="1"/>
    <col min="9219" max="9219" width="17.08203125" style="268" customWidth="1"/>
    <col min="9220" max="9220" width="14.5" style="268" customWidth="1"/>
    <col min="9221" max="9221" width="2.6640625" style="268" customWidth="1"/>
    <col min="9222" max="9222" width="15.08203125" style="268" customWidth="1"/>
    <col min="9223" max="9223" width="2.08203125" style="268" customWidth="1"/>
    <col min="9224" max="9472" width="9" style="268"/>
    <col min="9473" max="9473" width="10.58203125" style="268" customWidth="1"/>
    <col min="9474" max="9474" width="37.58203125" style="268" customWidth="1"/>
    <col min="9475" max="9475" width="17.08203125" style="268" customWidth="1"/>
    <col min="9476" max="9476" width="14.5" style="268" customWidth="1"/>
    <col min="9477" max="9477" width="2.6640625" style="268" customWidth="1"/>
    <col min="9478" max="9478" width="15.08203125" style="268" customWidth="1"/>
    <col min="9479" max="9479" width="2.08203125" style="268" customWidth="1"/>
    <col min="9480" max="9728" width="9" style="268"/>
    <col min="9729" max="9729" width="10.58203125" style="268" customWidth="1"/>
    <col min="9730" max="9730" width="37.58203125" style="268" customWidth="1"/>
    <col min="9731" max="9731" width="17.08203125" style="268" customWidth="1"/>
    <col min="9732" max="9732" width="14.5" style="268" customWidth="1"/>
    <col min="9733" max="9733" width="2.6640625" style="268" customWidth="1"/>
    <col min="9734" max="9734" width="15.08203125" style="268" customWidth="1"/>
    <col min="9735" max="9735" width="2.08203125" style="268" customWidth="1"/>
    <col min="9736" max="9984" width="9" style="268"/>
    <col min="9985" max="9985" width="10.58203125" style="268" customWidth="1"/>
    <col min="9986" max="9986" width="37.58203125" style="268" customWidth="1"/>
    <col min="9987" max="9987" width="17.08203125" style="268" customWidth="1"/>
    <col min="9988" max="9988" width="14.5" style="268" customWidth="1"/>
    <col min="9989" max="9989" width="2.6640625" style="268" customWidth="1"/>
    <col min="9990" max="9990" width="15.08203125" style="268" customWidth="1"/>
    <col min="9991" max="9991" width="2.08203125" style="268" customWidth="1"/>
    <col min="9992" max="10240" width="9" style="268"/>
    <col min="10241" max="10241" width="10.58203125" style="268" customWidth="1"/>
    <col min="10242" max="10242" width="37.58203125" style="268" customWidth="1"/>
    <col min="10243" max="10243" width="17.08203125" style="268" customWidth="1"/>
    <col min="10244" max="10244" width="14.5" style="268" customWidth="1"/>
    <col min="10245" max="10245" width="2.6640625" style="268" customWidth="1"/>
    <col min="10246" max="10246" width="15.08203125" style="268" customWidth="1"/>
    <col min="10247" max="10247" width="2.08203125" style="268" customWidth="1"/>
    <col min="10248" max="10496" width="9" style="268"/>
    <col min="10497" max="10497" width="10.58203125" style="268" customWidth="1"/>
    <col min="10498" max="10498" width="37.58203125" style="268" customWidth="1"/>
    <col min="10499" max="10499" width="17.08203125" style="268" customWidth="1"/>
    <col min="10500" max="10500" width="14.5" style="268" customWidth="1"/>
    <col min="10501" max="10501" width="2.6640625" style="268" customWidth="1"/>
    <col min="10502" max="10502" width="15.08203125" style="268" customWidth="1"/>
    <col min="10503" max="10503" width="2.08203125" style="268" customWidth="1"/>
    <col min="10504" max="10752" width="9" style="268"/>
    <col min="10753" max="10753" width="10.58203125" style="268" customWidth="1"/>
    <col min="10754" max="10754" width="37.58203125" style="268" customWidth="1"/>
    <col min="10755" max="10755" width="17.08203125" style="268" customWidth="1"/>
    <col min="10756" max="10756" width="14.5" style="268" customWidth="1"/>
    <col min="10757" max="10757" width="2.6640625" style="268" customWidth="1"/>
    <col min="10758" max="10758" width="15.08203125" style="268" customWidth="1"/>
    <col min="10759" max="10759" width="2.08203125" style="268" customWidth="1"/>
    <col min="10760" max="11008" width="9" style="268"/>
    <col min="11009" max="11009" width="10.58203125" style="268" customWidth="1"/>
    <col min="11010" max="11010" width="37.58203125" style="268" customWidth="1"/>
    <col min="11011" max="11011" width="17.08203125" style="268" customWidth="1"/>
    <col min="11012" max="11012" width="14.5" style="268" customWidth="1"/>
    <col min="11013" max="11013" width="2.6640625" style="268" customWidth="1"/>
    <col min="11014" max="11014" width="15.08203125" style="268" customWidth="1"/>
    <col min="11015" max="11015" width="2.08203125" style="268" customWidth="1"/>
    <col min="11016" max="11264" width="9" style="268"/>
    <col min="11265" max="11265" width="10.58203125" style="268" customWidth="1"/>
    <col min="11266" max="11266" width="37.58203125" style="268" customWidth="1"/>
    <col min="11267" max="11267" width="17.08203125" style="268" customWidth="1"/>
    <col min="11268" max="11268" width="14.5" style="268" customWidth="1"/>
    <col min="11269" max="11269" width="2.6640625" style="268" customWidth="1"/>
    <col min="11270" max="11270" width="15.08203125" style="268" customWidth="1"/>
    <col min="11271" max="11271" width="2.08203125" style="268" customWidth="1"/>
    <col min="11272" max="11520" width="9" style="268"/>
    <col min="11521" max="11521" width="10.58203125" style="268" customWidth="1"/>
    <col min="11522" max="11522" width="37.58203125" style="268" customWidth="1"/>
    <col min="11523" max="11523" width="17.08203125" style="268" customWidth="1"/>
    <col min="11524" max="11524" width="14.5" style="268" customWidth="1"/>
    <col min="11525" max="11525" width="2.6640625" style="268" customWidth="1"/>
    <col min="11526" max="11526" width="15.08203125" style="268" customWidth="1"/>
    <col min="11527" max="11527" width="2.08203125" style="268" customWidth="1"/>
    <col min="11528" max="11776" width="9" style="268"/>
    <col min="11777" max="11777" width="10.58203125" style="268" customWidth="1"/>
    <col min="11778" max="11778" width="37.58203125" style="268" customWidth="1"/>
    <col min="11779" max="11779" width="17.08203125" style="268" customWidth="1"/>
    <col min="11780" max="11780" width="14.5" style="268" customWidth="1"/>
    <col min="11781" max="11781" width="2.6640625" style="268" customWidth="1"/>
    <col min="11782" max="11782" width="15.08203125" style="268" customWidth="1"/>
    <col min="11783" max="11783" width="2.08203125" style="268" customWidth="1"/>
    <col min="11784" max="12032" width="9" style="268"/>
    <col min="12033" max="12033" width="10.58203125" style="268" customWidth="1"/>
    <col min="12034" max="12034" width="37.58203125" style="268" customWidth="1"/>
    <col min="12035" max="12035" width="17.08203125" style="268" customWidth="1"/>
    <col min="12036" max="12036" width="14.5" style="268" customWidth="1"/>
    <col min="12037" max="12037" width="2.6640625" style="268" customWidth="1"/>
    <col min="12038" max="12038" width="15.08203125" style="268" customWidth="1"/>
    <col min="12039" max="12039" width="2.08203125" style="268" customWidth="1"/>
    <col min="12040" max="12288" width="9" style="268"/>
    <col min="12289" max="12289" width="10.58203125" style="268" customWidth="1"/>
    <col min="12290" max="12290" width="37.58203125" style="268" customWidth="1"/>
    <col min="12291" max="12291" width="17.08203125" style="268" customWidth="1"/>
    <col min="12292" max="12292" width="14.5" style="268" customWidth="1"/>
    <col min="12293" max="12293" width="2.6640625" style="268" customWidth="1"/>
    <col min="12294" max="12294" width="15.08203125" style="268" customWidth="1"/>
    <col min="12295" max="12295" width="2.08203125" style="268" customWidth="1"/>
    <col min="12296" max="12544" width="9" style="268"/>
    <col min="12545" max="12545" width="10.58203125" style="268" customWidth="1"/>
    <col min="12546" max="12546" width="37.58203125" style="268" customWidth="1"/>
    <col min="12547" max="12547" width="17.08203125" style="268" customWidth="1"/>
    <col min="12548" max="12548" width="14.5" style="268" customWidth="1"/>
    <col min="12549" max="12549" width="2.6640625" style="268" customWidth="1"/>
    <col min="12550" max="12550" width="15.08203125" style="268" customWidth="1"/>
    <col min="12551" max="12551" width="2.08203125" style="268" customWidth="1"/>
    <col min="12552" max="12800" width="9" style="268"/>
    <col min="12801" max="12801" width="10.58203125" style="268" customWidth="1"/>
    <col min="12802" max="12802" width="37.58203125" style="268" customWidth="1"/>
    <col min="12803" max="12803" width="17.08203125" style="268" customWidth="1"/>
    <col min="12804" max="12804" width="14.5" style="268" customWidth="1"/>
    <col min="12805" max="12805" width="2.6640625" style="268" customWidth="1"/>
    <col min="12806" max="12806" width="15.08203125" style="268" customWidth="1"/>
    <col min="12807" max="12807" width="2.08203125" style="268" customWidth="1"/>
    <col min="12808" max="13056" width="9" style="268"/>
    <col min="13057" max="13057" width="10.58203125" style="268" customWidth="1"/>
    <col min="13058" max="13058" width="37.58203125" style="268" customWidth="1"/>
    <col min="13059" max="13059" width="17.08203125" style="268" customWidth="1"/>
    <col min="13060" max="13060" width="14.5" style="268" customWidth="1"/>
    <col min="13061" max="13061" width="2.6640625" style="268" customWidth="1"/>
    <col min="13062" max="13062" width="15.08203125" style="268" customWidth="1"/>
    <col min="13063" max="13063" width="2.08203125" style="268" customWidth="1"/>
    <col min="13064" max="13312" width="9" style="268"/>
    <col min="13313" max="13313" width="10.58203125" style="268" customWidth="1"/>
    <col min="13314" max="13314" width="37.58203125" style="268" customWidth="1"/>
    <col min="13315" max="13315" width="17.08203125" style="268" customWidth="1"/>
    <col min="13316" max="13316" width="14.5" style="268" customWidth="1"/>
    <col min="13317" max="13317" width="2.6640625" style="268" customWidth="1"/>
    <col min="13318" max="13318" width="15.08203125" style="268" customWidth="1"/>
    <col min="13319" max="13319" width="2.08203125" style="268" customWidth="1"/>
    <col min="13320" max="13568" width="9" style="268"/>
    <col min="13569" max="13569" width="10.58203125" style="268" customWidth="1"/>
    <col min="13570" max="13570" width="37.58203125" style="268" customWidth="1"/>
    <col min="13571" max="13571" width="17.08203125" style="268" customWidth="1"/>
    <col min="13572" max="13572" width="14.5" style="268" customWidth="1"/>
    <col min="13573" max="13573" width="2.6640625" style="268" customWidth="1"/>
    <col min="13574" max="13574" width="15.08203125" style="268" customWidth="1"/>
    <col min="13575" max="13575" width="2.08203125" style="268" customWidth="1"/>
    <col min="13576" max="13824" width="9" style="268"/>
    <col min="13825" max="13825" width="10.58203125" style="268" customWidth="1"/>
    <col min="13826" max="13826" width="37.58203125" style="268" customWidth="1"/>
    <col min="13827" max="13827" width="17.08203125" style="268" customWidth="1"/>
    <col min="13828" max="13828" width="14.5" style="268" customWidth="1"/>
    <col min="13829" max="13829" width="2.6640625" style="268" customWidth="1"/>
    <col min="13830" max="13830" width="15.08203125" style="268" customWidth="1"/>
    <col min="13831" max="13831" width="2.08203125" style="268" customWidth="1"/>
    <col min="13832" max="14080" width="9" style="268"/>
    <col min="14081" max="14081" width="10.58203125" style="268" customWidth="1"/>
    <col min="14082" max="14082" width="37.58203125" style="268" customWidth="1"/>
    <col min="14083" max="14083" width="17.08203125" style="268" customWidth="1"/>
    <col min="14084" max="14084" width="14.5" style="268" customWidth="1"/>
    <col min="14085" max="14085" width="2.6640625" style="268" customWidth="1"/>
    <col min="14086" max="14086" width="15.08203125" style="268" customWidth="1"/>
    <col min="14087" max="14087" width="2.08203125" style="268" customWidth="1"/>
    <col min="14088" max="14336" width="9" style="268"/>
    <col min="14337" max="14337" width="10.58203125" style="268" customWidth="1"/>
    <col min="14338" max="14338" width="37.58203125" style="268" customWidth="1"/>
    <col min="14339" max="14339" width="17.08203125" style="268" customWidth="1"/>
    <col min="14340" max="14340" width="14.5" style="268" customWidth="1"/>
    <col min="14341" max="14341" width="2.6640625" style="268" customWidth="1"/>
    <col min="14342" max="14342" width="15.08203125" style="268" customWidth="1"/>
    <col min="14343" max="14343" width="2.08203125" style="268" customWidth="1"/>
    <col min="14344" max="14592" width="9" style="268"/>
    <col min="14593" max="14593" width="10.58203125" style="268" customWidth="1"/>
    <col min="14594" max="14594" width="37.58203125" style="268" customWidth="1"/>
    <col min="14595" max="14595" width="17.08203125" style="268" customWidth="1"/>
    <col min="14596" max="14596" width="14.5" style="268" customWidth="1"/>
    <col min="14597" max="14597" width="2.6640625" style="268" customWidth="1"/>
    <col min="14598" max="14598" width="15.08203125" style="268" customWidth="1"/>
    <col min="14599" max="14599" width="2.08203125" style="268" customWidth="1"/>
    <col min="14600" max="14848" width="9" style="268"/>
    <col min="14849" max="14849" width="10.58203125" style="268" customWidth="1"/>
    <col min="14850" max="14850" width="37.58203125" style="268" customWidth="1"/>
    <col min="14851" max="14851" width="17.08203125" style="268" customWidth="1"/>
    <col min="14852" max="14852" width="14.5" style="268" customWidth="1"/>
    <col min="14853" max="14853" width="2.6640625" style="268" customWidth="1"/>
    <col min="14854" max="14854" width="15.08203125" style="268" customWidth="1"/>
    <col min="14855" max="14855" width="2.08203125" style="268" customWidth="1"/>
    <col min="14856" max="15104" width="9" style="268"/>
    <col min="15105" max="15105" width="10.58203125" style="268" customWidth="1"/>
    <col min="15106" max="15106" width="37.58203125" style="268" customWidth="1"/>
    <col min="15107" max="15107" width="17.08203125" style="268" customWidth="1"/>
    <col min="15108" max="15108" width="14.5" style="268" customWidth="1"/>
    <col min="15109" max="15109" width="2.6640625" style="268" customWidth="1"/>
    <col min="15110" max="15110" width="15.08203125" style="268" customWidth="1"/>
    <col min="15111" max="15111" width="2.08203125" style="268" customWidth="1"/>
    <col min="15112" max="15360" width="9" style="268"/>
    <col min="15361" max="15361" width="10.58203125" style="268" customWidth="1"/>
    <col min="15362" max="15362" width="37.58203125" style="268" customWidth="1"/>
    <col min="15363" max="15363" width="17.08203125" style="268" customWidth="1"/>
    <col min="15364" max="15364" width="14.5" style="268" customWidth="1"/>
    <col min="15365" max="15365" width="2.6640625" style="268" customWidth="1"/>
    <col min="15366" max="15366" width="15.08203125" style="268" customWidth="1"/>
    <col min="15367" max="15367" width="2.08203125" style="268" customWidth="1"/>
    <col min="15368" max="15616" width="9" style="268"/>
    <col min="15617" max="15617" width="10.58203125" style="268" customWidth="1"/>
    <col min="15618" max="15618" width="37.58203125" style="268" customWidth="1"/>
    <col min="15619" max="15619" width="17.08203125" style="268" customWidth="1"/>
    <col min="15620" max="15620" width="14.5" style="268" customWidth="1"/>
    <col min="15621" max="15621" width="2.6640625" style="268" customWidth="1"/>
    <col min="15622" max="15622" width="15.08203125" style="268" customWidth="1"/>
    <col min="15623" max="15623" width="2.08203125" style="268" customWidth="1"/>
    <col min="15624" max="15872" width="9" style="268"/>
    <col min="15873" max="15873" width="10.58203125" style="268" customWidth="1"/>
    <col min="15874" max="15874" width="37.58203125" style="268" customWidth="1"/>
    <col min="15875" max="15875" width="17.08203125" style="268" customWidth="1"/>
    <col min="15876" max="15876" width="14.5" style="268" customWidth="1"/>
    <col min="15877" max="15877" width="2.6640625" style="268" customWidth="1"/>
    <col min="15878" max="15878" width="15.08203125" style="268" customWidth="1"/>
    <col min="15879" max="15879" width="2.08203125" style="268" customWidth="1"/>
    <col min="15880" max="16128" width="9" style="268"/>
    <col min="16129" max="16129" width="10.58203125" style="268" customWidth="1"/>
    <col min="16130" max="16130" width="37.58203125" style="268" customWidth="1"/>
    <col min="16131" max="16131" width="17.08203125" style="268" customWidth="1"/>
    <col min="16132" max="16132" width="14.5" style="268" customWidth="1"/>
    <col min="16133" max="16133" width="2.6640625" style="268" customWidth="1"/>
    <col min="16134" max="16134" width="15.08203125" style="268" customWidth="1"/>
    <col min="16135" max="16135" width="2.08203125" style="268" customWidth="1"/>
    <col min="16136" max="16384" width="9" style="268"/>
  </cols>
  <sheetData>
    <row r="1" spans="1:8" ht="23">
      <c r="A1" s="407" t="s">
        <v>58</v>
      </c>
      <c r="B1" s="407" t="s">
        <v>58</v>
      </c>
      <c r="C1" s="407"/>
      <c r="D1" s="407"/>
      <c r="E1" s="407"/>
      <c r="F1" s="407"/>
      <c r="G1" s="407"/>
    </row>
    <row r="2" spans="1:8" ht="23">
      <c r="A2" s="405" t="s">
        <v>250</v>
      </c>
      <c r="B2" s="405"/>
      <c r="C2" s="405"/>
      <c r="D2" s="405"/>
      <c r="E2" s="405"/>
      <c r="F2" s="405"/>
      <c r="G2" s="405"/>
    </row>
    <row r="3" spans="1:8" ht="23">
      <c r="A3" s="405" t="s">
        <v>253</v>
      </c>
      <c r="B3" s="405"/>
      <c r="C3" s="405"/>
      <c r="D3" s="405"/>
      <c r="E3" s="405"/>
      <c r="F3" s="405"/>
      <c r="G3" s="405"/>
    </row>
    <row r="4" spans="1:8" ht="23">
      <c r="A4" s="406" t="s">
        <v>252</v>
      </c>
      <c r="B4" s="406" t="s">
        <v>252</v>
      </c>
      <c r="C4" s="406"/>
      <c r="D4" s="406"/>
      <c r="E4" s="406"/>
      <c r="F4" s="406"/>
      <c r="G4" s="406"/>
    </row>
    <row r="5" spans="1:8" ht="38.25" customHeight="1">
      <c r="A5" s="403" t="s">
        <v>171</v>
      </c>
      <c r="B5" s="403" t="s">
        <v>86</v>
      </c>
      <c r="C5" s="403" t="s">
        <v>242</v>
      </c>
      <c r="D5" s="403" t="s">
        <v>174</v>
      </c>
      <c r="E5" s="403" t="s">
        <v>246</v>
      </c>
      <c r="F5" s="403" t="s">
        <v>172</v>
      </c>
      <c r="G5" s="403" t="s">
        <v>173</v>
      </c>
      <c r="H5" s="403" t="s">
        <v>247</v>
      </c>
    </row>
    <row r="6" spans="1:8" ht="23">
      <c r="A6" s="276" t="s">
        <v>245</v>
      </c>
      <c r="B6" s="276"/>
      <c r="C6" s="396"/>
      <c r="D6" s="276"/>
      <c r="E6" s="396"/>
      <c r="F6" s="276"/>
      <c r="G6" s="277"/>
      <c r="H6" s="404"/>
    </row>
    <row r="7" spans="1:8" ht="23">
      <c r="A7" s="278" t="s">
        <v>217</v>
      </c>
      <c r="B7" s="279" t="s">
        <v>232</v>
      </c>
      <c r="C7" s="279"/>
      <c r="D7" s="395">
        <v>100002</v>
      </c>
      <c r="E7" s="395"/>
      <c r="F7" s="274">
        <v>2600</v>
      </c>
      <c r="G7" s="270"/>
      <c r="H7" s="274">
        <f>H6+F7-G7</f>
        <v>2600</v>
      </c>
    </row>
    <row r="8" spans="1:8" ht="23">
      <c r="A8" s="278" t="s">
        <v>175</v>
      </c>
      <c r="B8" s="279" t="s">
        <v>237</v>
      </c>
      <c r="C8" s="279"/>
      <c r="D8" s="395" t="s">
        <v>235</v>
      </c>
      <c r="E8" s="395"/>
      <c r="F8" s="273"/>
      <c r="G8" s="274">
        <v>520</v>
      </c>
      <c r="H8" s="274">
        <f t="shared" ref="H8:H27" si="0">H7+F8-G8</f>
        <v>2080</v>
      </c>
    </row>
    <row r="9" spans="1:8" ht="23">
      <c r="A9" s="278" t="s">
        <v>175</v>
      </c>
      <c r="B9" s="279" t="s">
        <v>238</v>
      </c>
      <c r="C9" s="279"/>
      <c r="D9" s="395" t="s">
        <v>236</v>
      </c>
      <c r="E9" s="395"/>
      <c r="F9" s="274"/>
      <c r="G9" s="274">
        <v>970</v>
      </c>
      <c r="H9" s="274">
        <f t="shared" si="0"/>
        <v>1110</v>
      </c>
    </row>
    <row r="10" spans="1:8" ht="23">
      <c r="A10" s="421">
        <v>242172</v>
      </c>
      <c r="B10" s="279"/>
      <c r="C10" s="279"/>
      <c r="D10" s="279"/>
      <c r="E10" s="279"/>
      <c r="F10" s="273">
        <v>50000</v>
      </c>
      <c r="G10" s="274"/>
      <c r="H10" s="274">
        <f t="shared" si="0"/>
        <v>51110</v>
      </c>
    </row>
    <row r="11" spans="1:8" ht="23">
      <c r="A11" s="279">
        <v>111</v>
      </c>
      <c r="B11" s="279" t="s">
        <v>264</v>
      </c>
      <c r="C11" s="279"/>
      <c r="D11" s="279"/>
      <c r="E11" s="279"/>
      <c r="F11" s="273"/>
      <c r="G11" s="273">
        <v>30000</v>
      </c>
      <c r="H11" s="274">
        <f t="shared" si="0"/>
        <v>21110</v>
      </c>
    </row>
    <row r="12" spans="1:8" ht="23">
      <c r="A12" s="279"/>
      <c r="B12" s="279"/>
      <c r="C12" s="279"/>
      <c r="D12" s="279"/>
      <c r="E12" s="279"/>
      <c r="F12" s="273"/>
      <c r="G12" s="273"/>
      <c r="H12" s="274">
        <f t="shared" si="0"/>
        <v>21110</v>
      </c>
    </row>
    <row r="13" spans="1:8" ht="23">
      <c r="A13" s="279"/>
      <c r="B13" s="279"/>
      <c r="C13" s="279"/>
      <c r="D13" s="279"/>
      <c r="E13" s="279"/>
      <c r="F13" s="273"/>
      <c r="G13" s="273"/>
      <c r="H13" s="274">
        <f t="shared" si="0"/>
        <v>21110</v>
      </c>
    </row>
    <row r="14" spans="1:8" ht="23">
      <c r="A14" s="279"/>
      <c r="B14" s="279"/>
      <c r="C14" s="279"/>
      <c r="D14" s="279"/>
      <c r="E14" s="279"/>
      <c r="F14" s="273"/>
      <c r="G14" s="273"/>
      <c r="H14" s="274">
        <f t="shared" si="0"/>
        <v>21110</v>
      </c>
    </row>
    <row r="15" spans="1:8" ht="23">
      <c r="A15" s="279"/>
      <c r="B15" s="279"/>
      <c r="C15" s="279"/>
      <c r="D15" s="279"/>
      <c r="E15" s="279"/>
      <c r="F15" s="273"/>
      <c r="G15" s="273"/>
      <c r="H15" s="274">
        <f t="shared" si="0"/>
        <v>21110</v>
      </c>
    </row>
    <row r="16" spans="1:8" ht="23">
      <c r="A16" s="279"/>
      <c r="B16" s="279"/>
      <c r="C16" s="279"/>
      <c r="D16" s="279"/>
      <c r="E16" s="279"/>
      <c r="F16" s="273"/>
      <c r="G16" s="273"/>
      <c r="H16" s="274">
        <f t="shared" si="0"/>
        <v>21110</v>
      </c>
    </row>
    <row r="17" spans="1:8" ht="23">
      <c r="A17" s="279"/>
      <c r="B17" s="279"/>
      <c r="C17" s="279"/>
      <c r="D17" s="279"/>
      <c r="E17" s="279"/>
      <c r="F17" s="273"/>
      <c r="G17" s="273"/>
      <c r="H17" s="274">
        <f t="shared" si="0"/>
        <v>21110</v>
      </c>
    </row>
    <row r="18" spans="1:8" ht="23">
      <c r="A18" s="279"/>
      <c r="B18" s="279"/>
      <c r="C18" s="279"/>
      <c r="D18" s="279"/>
      <c r="E18" s="279"/>
      <c r="F18" s="273"/>
      <c r="G18" s="273"/>
      <c r="H18" s="274">
        <f t="shared" si="0"/>
        <v>21110</v>
      </c>
    </row>
    <row r="19" spans="1:8" ht="23">
      <c r="A19" s="279"/>
      <c r="B19" s="279"/>
      <c r="C19" s="279"/>
      <c r="D19" s="279"/>
      <c r="E19" s="279"/>
      <c r="F19" s="273"/>
      <c r="G19" s="273"/>
      <c r="H19" s="274">
        <f t="shared" si="0"/>
        <v>21110</v>
      </c>
    </row>
    <row r="20" spans="1:8" ht="23">
      <c r="A20" s="279"/>
      <c r="B20" s="279"/>
      <c r="C20" s="279"/>
      <c r="D20" s="279"/>
      <c r="E20" s="279"/>
      <c r="F20" s="273"/>
      <c r="G20" s="273"/>
      <c r="H20" s="274">
        <f t="shared" si="0"/>
        <v>21110</v>
      </c>
    </row>
    <row r="21" spans="1:8" ht="23">
      <c r="A21" s="279"/>
      <c r="B21" s="279"/>
      <c r="C21" s="279"/>
      <c r="D21" s="279"/>
      <c r="E21" s="279"/>
      <c r="F21" s="273"/>
      <c r="G21" s="273"/>
      <c r="H21" s="274">
        <f t="shared" si="0"/>
        <v>21110</v>
      </c>
    </row>
    <row r="22" spans="1:8" ht="23">
      <c r="A22" s="279"/>
      <c r="B22" s="279"/>
      <c r="C22" s="279"/>
      <c r="D22" s="279"/>
      <c r="E22" s="279"/>
      <c r="F22" s="273"/>
      <c r="G22" s="280"/>
      <c r="H22" s="274">
        <f t="shared" si="0"/>
        <v>21110</v>
      </c>
    </row>
    <row r="23" spans="1:8" ht="23">
      <c r="A23" s="279"/>
      <c r="B23" s="279"/>
      <c r="C23" s="279"/>
      <c r="D23" s="279"/>
      <c r="E23" s="279"/>
      <c r="F23" s="273"/>
      <c r="G23" s="273"/>
      <c r="H23" s="274">
        <f t="shared" si="0"/>
        <v>21110</v>
      </c>
    </row>
    <row r="24" spans="1:8" ht="23">
      <c r="A24" s="279"/>
      <c r="B24" s="279"/>
      <c r="C24" s="279"/>
      <c r="D24" s="279"/>
      <c r="E24" s="279"/>
      <c r="F24" s="274"/>
      <c r="G24" s="274"/>
      <c r="H24" s="274">
        <f t="shared" si="0"/>
        <v>21110</v>
      </c>
    </row>
    <row r="25" spans="1:8" ht="23">
      <c r="A25" s="279"/>
      <c r="B25" s="279"/>
      <c r="C25" s="279"/>
      <c r="D25" s="279"/>
      <c r="E25" s="279"/>
      <c r="F25" s="273"/>
      <c r="G25" s="271"/>
      <c r="H25" s="274">
        <f t="shared" si="0"/>
        <v>21110</v>
      </c>
    </row>
    <row r="26" spans="1:8" ht="23">
      <c r="A26" s="279"/>
      <c r="B26" s="279"/>
      <c r="C26" s="279"/>
      <c r="D26" s="279"/>
      <c r="E26" s="279"/>
      <c r="F26" s="273"/>
      <c r="G26" s="273"/>
      <c r="H26" s="274">
        <f t="shared" si="0"/>
        <v>21110</v>
      </c>
    </row>
    <row r="27" spans="1:8" ht="23">
      <c r="A27" s="279"/>
      <c r="B27" s="279"/>
      <c r="C27" s="279"/>
      <c r="D27" s="279"/>
      <c r="E27" s="279"/>
      <c r="F27" s="274"/>
      <c r="G27" s="274"/>
      <c r="H27" s="274">
        <f t="shared" si="0"/>
        <v>21110</v>
      </c>
    </row>
    <row r="28" spans="1:8" ht="23">
      <c r="A28" s="279"/>
      <c r="B28" s="279"/>
      <c r="C28" s="279"/>
      <c r="D28" s="279"/>
      <c r="E28" s="279"/>
      <c r="F28" s="273"/>
      <c r="G28" s="273"/>
      <c r="H28" s="273"/>
    </row>
    <row r="29" spans="1:8" ht="23">
      <c r="A29" s="279"/>
      <c r="B29" s="279"/>
      <c r="C29" s="279"/>
      <c r="D29" s="279"/>
      <c r="E29" s="279"/>
      <c r="F29" s="273"/>
      <c r="G29" s="270"/>
      <c r="H29" s="270"/>
    </row>
    <row r="30" spans="1:8" ht="23">
      <c r="A30" s="279"/>
      <c r="B30" s="279"/>
      <c r="C30" s="279"/>
      <c r="D30" s="279"/>
      <c r="E30" s="279"/>
      <c r="F30" s="273"/>
      <c r="G30" s="273"/>
      <c r="H30" s="273"/>
    </row>
    <row r="31" spans="1:8" ht="23">
      <c r="A31" s="279"/>
      <c r="B31" s="279"/>
      <c r="C31" s="279"/>
      <c r="D31" s="279"/>
      <c r="E31" s="279"/>
      <c r="F31" s="273"/>
      <c r="G31" s="273"/>
      <c r="H31" s="273"/>
    </row>
  </sheetData>
  <pageMargins left="0.75" right="0.39" top="0.43" bottom="0.46" header="0.24" footer="0.17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60FA-6516-4B18-BA2C-CC0F40C130B8}">
  <dimension ref="A1:S60"/>
  <sheetViews>
    <sheetView zoomScale="110" zoomScaleNormal="110" workbookViewId="0">
      <pane ySplit="5" topLeftCell="A6" activePane="bottomLeft" state="frozen"/>
      <selection pane="bottomLeft" activeCell="D13" sqref="D13"/>
    </sheetView>
  </sheetViews>
  <sheetFormatPr defaultColWidth="9" defaultRowHeight="23"/>
  <cols>
    <col min="1" max="1" width="6.58203125" style="484" customWidth="1"/>
    <col min="2" max="2" width="10.6640625" style="484" bestFit="1" customWidth="1"/>
    <col min="3" max="3" width="6.58203125" style="484" customWidth="1"/>
    <col min="4" max="4" width="26.4140625" style="484" bestFit="1" customWidth="1"/>
    <col min="5" max="5" width="7.08203125" style="504" customWidth="1"/>
    <col min="6" max="6" width="6.58203125" style="493" customWidth="1"/>
    <col min="7" max="7" width="6.58203125" style="484" customWidth="1"/>
    <col min="8" max="8" width="7.58203125" style="491" customWidth="1"/>
    <col min="9" max="10" width="6.58203125" style="504" customWidth="1"/>
    <col min="11" max="11" width="7.9140625" style="491" bestFit="1" customWidth="1"/>
    <col min="12" max="12" width="6.4140625" style="491" customWidth="1"/>
    <col min="13" max="13" width="7.6640625" style="504" bestFit="1" customWidth="1"/>
    <col min="14" max="14" width="7.9140625" style="504" bestFit="1" customWidth="1"/>
    <col min="15" max="16" width="6.58203125" style="491" customWidth="1"/>
    <col min="17" max="17" width="6.6640625" style="504" customWidth="1"/>
    <col min="18" max="18" width="6.58203125" style="493" customWidth="1"/>
    <col min="19" max="19" width="6.4140625" style="493" customWidth="1"/>
    <col min="20" max="16384" width="9" style="493"/>
  </cols>
  <sheetData>
    <row r="1" spans="1:19" ht="23.5" thickBot="1"/>
    <row r="2" spans="1:19" s="430" customFormat="1" ht="18" customHeight="1" thickBot="1">
      <c r="A2" s="422" t="s">
        <v>266</v>
      </c>
      <c r="B2" s="423"/>
      <c r="C2" s="424"/>
      <c r="D2" s="423" t="s">
        <v>267</v>
      </c>
      <c r="E2" s="423" t="s">
        <v>268</v>
      </c>
      <c r="F2" s="425"/>
      <c r="G2" s="425"/>
      <c r="H2" s="426"/>
      <c r="I2" s="426"/>
      <c r="J2" s="426"/>
      <c r="K2" s="426"/>
      <c r="L2" s="426"/>
      <c r="M2" s="427"/>
      <c r="N2" s="427"/>
      <c r="O2" s="426"/>
      <c r="P2" s="426"/>
      <c r="Q2" s="426"/>
      <c r="R2" s="428"/>
      <c r="S2" s="429"/>
    </row>
    <row r="3" spans="1:19" s="433" customFormat="1" ht="17.5">
      <c r="A3" s="431" t="s">
        <v>9</v>
      </c>
      <c r="B3" s="431" t="s">
        <v>269</v>
      </c>
      <c r="C3" s="431" t="s">
        <v>270</v>
      </c>
      <c r="D3" s="431" t="s">
        <v>271</v>
      </c>
      <c r="E3" s="431" t="s">
        <v>272</v>
      </c>
      <c r="F3" s="770" t="s">
        <v>245</v>
      </c>
      <c r="G3" s="771"/>
      <c r="H3" s="772"/>
      <c r="I3" s="773" t="s">
        <v>273</v>
      </c>
      <c r="J3" s="774"/>
      <c r="K3" s="775"/>
      <c r="L3" s="776" t="s">
        <v>274</v>
      </c>
      <c r="M3" s="777"/>
      <c r="N3" s="778"/>
      <c r="O3" s="779" t="s">
        <v>247</v>
      </c>
      <c r="P3" s="780"/>
      <c r="Q3" s="781"/>
      <c r="R3" s="432" t="s">
        <v>275</v>
      </c>
      <c r="S3" s="754" t="s">
        <v>6</v>
      </c>
    </row>
    <row r="4" spans="1:19" s="433" customFormat="1" ht="17.5">
      <c r="A4" s="434" t="s">
        <v>276</v>
      </c>
      <c r="B4" s="434" t="s">
        <v>277</v>
      </c>
      <c r="C4" s="434" t="s">
        <v>278</v>
      </c>
      <c r="D4" s="434" t="s">
        <v>279</v>
      </c>
      <c r="E4" s="434" t="s">
        <v>268</v>
      </c>
      <c r="F4" s="435" t="s">
        <v>280</v>
      </c>
      <c r="G4" s="436" t="s">
        <v>281</v>
      </c>
      <c r="H4" s="756" t="s">
        <v>5</v>
      </c>
      <c r="I4" s="437" t="s">
        <v>282</v>
      </c>
      <c r="J4" s="438" t="s">
        <v>281</v>
      </c>
      <c r="K4" s="758" t="s">
        <v>5</v>
      </c>
      <c r="L4" s="760" t="s">
        <v>283</v>
      </c>
      <c r="M4" s="439" t="s">
        <v>281</v>
      </c>
      <c r="N4" s="762" t="s">
        <v>5</v>
      </c>
      <c r="O4" s="764" t="s">
        <v>284</v>
      </c>
      <c r="P4" s="440" t="s">
        <v>281</v>
      </c>
      <c r="Q4" s="766" t="s">
        <v>41</v>
      </c>
      <c r="R4" s="768" t="s">
        <v>285</v>
      </c>
      <c r="S4" s="754"/>
    </row>
    <row r="5" spans="1:19" s="448" customFormat="1" ht="17.5">
      <c r="A5" s="441" t="s">
        <v>268</v>
      </c>
      <c r="B5" s="441"/>
      <c r="C5" s="441"/>
      <c r="D5" s="441"/>
      <c r="E5" s="441"/>
      <c r="F5" s="442" t="s">
        <v>286</v>
      </c>
      <c r="G5" s="443" t="s">
        <v>287</v>
      </c>
      <c r="H5" s="757"/>
      <c r="I5" s="444" t="s">
        <v>288</v>
      </c>
      <c r="J5" s="445" t="s">
        <v>287</v>
      </c>
      <c r="K5" s="759"/>
      <c r="L5" s="761"/>
      <c r="M5" s="446" t="s">
        <v>287</v>
      </c>
      <c r="N5" s="763"/>
      <c r="O5" s="765"/>
      <c r="P5" s="447" t="s">
        <v>287</v>
      </c>
      <c r="Q5" s="767"/>
      <c r="R5" s="769"/>
      <c r="S5" s="755"/>
    </row>
    <row r="6" spans="1:19" s="458" customFormat="1" ht="17.5">
      <c r="A6" s="449"/>
      <c r="B6" s="450"/>
      <c r="C6" s="450"/>
      <c r="D6" s="451"/>
      <c r="E6" s="452"/>
      <c r="F6" s="452">
        <v>3</v>
      </c>
      <c r="G6" s="452">
        <v>100</v>
      </c>
      <c r="H6" s="453">
        <f>+F6*G6</f>
        <v>300</v>
      </c>
      <c r="I6" s="454"/>
      <c r="J6" s="453"/>
      <c r="K6" s="453">
        <f>SUM(I6*J6)</f>
        <v>0</v>
      </c>
      <c r="L6" s="453"/>
      <c r="M6" s="453"/>
      <c r="N6" s="453">
        <f>SUM(L6*M6)</f>
        <v>0</v>
      </c>
      <c r="O6" s="453">
        <f>+F6+I6-L6</f>
        <v>3</v>
      </c>
      <c r="P6" s="453">
        <f>Q6/O6</f>
        <v>100</v>
      </c>
      <c r="Q6" s="455">
        <f>H6</f>
        <v>300</v>
      </c>
      <c r="R6" s="456"/>
      <c r="S6" s="457"/>
    </row>
    <row r="7" spans="1:19" s="458" customFormat="1" ht="17.5">
      <c r="A7" s="449"/>
      <c r="B7" s="450"/>
      <c r="C7" s="450"/>
      <c r="D7" s="459"/>
      <c r="E7" s="460"/>
      <c r="F7" s="452"/>
      <c r="G7" s="452"/>
      <c r="H7" s="453">
        <f>+F7*G7</f>
        <v>0</v>
      </c>
      <c r="I7" s="453">
        <v>1</v>
      </c>
      <c r="J7" s="461">
        <v>150</v>
      </c>
      <c r="K7" s="453">
        <f>SUM(I7*J7)</f>
        <v>150</v>
      </c>
      <c r="L7" s="453">
        <v>1</v>
      </c>
      <c r="M7" s="461">
        <v>200</v>
      </c>
      <c r="N7" s="453">
        <f>SUM(L7*M7)</f>
        <v>200</v>
      </c>
      <c r="O7" s="453">
        <f t="shared" ref="O7:O38" si="0">+O6+F7+I7-L7</f>
        <v>3</v>
      </c>
      <c r="P7" s="453">
        <f>(H6+K7)/(F6+I7)</f>
        <v>112.5</v>
      </c>
      <c r="Q7" s="453">
        <f>O7*P7</f>
        <v>337.5</v>
      </c>
      <c r="R7" s="456"/>
      <c r="S7" s="457"/>
    </row>
    <row r="8" spans="1:19" s="458" customFormat="1" ht="17.5">
      <c r="A8" s="449"/>
      <c r="B8" s="450"/>
      <c r="C8" s="450"/>
      <c r="D8" s="451"/>
      <c r="E8" s="462"/>
      <c r="F8" s="452"/>
      <c r="G8" s="452"/>
      <c r="H8" s="453">
        <f t="shared" ref="H8:H38" si="1">+F8*G8</f>
        <v>0</v>
      </c>
      <c r="I8" s="454"/>
      <c r="J8" s="453"/>
      <c r="K8" s="453">
        <f t="shared" ref="K8:K38" si="2">SUM(I8*J8)</f>
        <v>0</v>
      </c>
      <c r="L8" s="453"/>
      <c r="M8" s="453"/>
      <c r="N8" s="453">
        <f>SUM(L8*M8)</f>
        <v>0</v>
      </c>
      <c r="O8" s="453">
        <f t="shared" si="0"/>
        <v>3</v>
      </c>
      <c r="P8" s="453">
        <f t="shared" ref="P8:P37" si="3">Q8/O8</f>
        <v>112.5</v>
      </c>
      <c r="Q8" s="453">
        <f t="shared" ref="Q8:Q37" si="4">+Q7+H8+K8-N8</f>
        <v>337.5</v>
      </c>
      <c r="R8" s="456"/>
      <c r="S8" s="457"/>
    </row>
    <row r="9" spans="1:19" s="458" customFormat="1" ht="17.5">
      <c r="A9" s="463"/>
      <c r="B9" s="464"/>
      <c r="C9" s="450"/>
      <c r="D9" s="459"/>
      <c r="E9" s="465"/>
      <c r="F9" s="465"/>
      <c r="G9" s="465"/>
      <c r="H9" s="453">
        <f t="shared" si="1"/>
        <v>0</v>
      </c>
      <c r="I9" s="466"/>
      <c r="J9" s="467"/>
      <c r="K9" s="453">
        <f t="shared" si="2"/>
        <v>0</v>
      </c>
      <c r="L9" s="467"/>
      <c r="M9" s="467"/>
      <c r="N9" s="467">
        <f t="shared" ref="N9:N14" si="5">SUM(L9*M9)</f>
        <v>0</v>
      </c>
      <c r="O9" s="453">
        <f t="shared" si="0"/>
        <v>3</v>
      </c>
      <c r="P9" s="453">
        <f t="shared" si="3"/>
        <v>112.5</v>
      </c>
      <c r="Q9" s="453">
        <f t="shared" si="4"/>
        <v>337.5</v>
      </c>
      <c r="R9" s="456"/>
      <c r="S9" s="468"/>
    </row>
    <row r="10" spans="1:19" s="458" customFormat="1" ht="17.5">
      <c r="A10" s="463"/>
      <c r="B10" s="464"/>
      <c r="C10" s="450"/>
      <c r="D10" s="459"/>
      <c r="E10" s="465"/>
      <c r="F10" s="465"/>
      <c r="G10" s="465"/>
      <c r="H10" s="453">
        <f t="shared" si="1"/>
        <v>0</v>
      </c>
      <c r="I10" s="466"/>
      <c r="J10" s="467"/>
      <c r="K10" s="453">
        <f t="shared" si="2"/>
        <v>0</v>
      </c>
      <c r="L10" s="467"/>
      <c r="M10" s="467"/>
      <c r="N10" s="467">
        <f t="shared" si="5"/>
        <v>0</v>
      </c>
      <c r="O10" s="453">
        <f t="shared" si="0"/>
        <v>3</v>
      </c>
      <c r="P10" s="453">
        <f t="shared" si="3"/>
        <v>112.5</v>
      </c>
      <c r="Q10" s="453">
        <f t="shared" si="4"/>
        <v>337.5</v>
      </c>
      <c r="R10" s="456"/>
      <c r="S10" s="468"/>
    </row>
    <row r="11" spans="1:19" s="458" customFormat="1" ht="17.5">
      <c r="A11" s="469"/>
      <c r="B11" s="464"/>
      <c r="C11" s="450"/>
      <c r="D11" s="470"/>
      <c r="E11" s="465"/>
      <c r="F11" s="465"/>
      <c r="G11" s="465"/>
      <c r="H11" s="453">
        <f t="shared" si="1"/>
        <v>0</v>
      </c>
      <c r="I11" s="466"/>
      <c r="J11" s="467"/>
      <c r="K11" s="453">
        <f t="shared" si="2"/>
        <v>0</v>
      </c>
      <c r="L11" s="467"/>
      <c r="M11" s="467"/>
      <c r="N11" s="467">
        <f t="shared" si="5"/>
        <v>0</v>
      </c>
      <c r="O11" s="453">
        <f t="shared" si="0"/>
        <v>3</v>
      </c>
      <c r="P11" s="453">
        <f t="shared" si="3"/>
        <v>112.5</v>
      </c>
      <c r="Q11" s="453">
        <f t="shared" si="4"/>
        <v>337.5</v>
      </c>
      <c r="R11" s="456"/>
      <c r="S11" s="468"/>
    </row>
    <row r="12" spans="1:19" s="458" customFormat="1" ht="17.5">
      <c r="A12" s="469"/>
      <c r="B12" s="464"/>
      <c r="C12" s="450"/>
      <c r="D12" s="470"/>
      <c r="E12" s="465"/>
      <c r="F12" s="465"/>
      <c r="G12" s="465"/>
      <c r="H12" s="453">
        <f t="shared" si="1"/>
        <v>0</v>
      </c>
      <c r="I12" s="466"/>
      <c r="J12" s="467"/>
      <c r="K12" s="453">
        <f t="shared" si="2"/>
        <v>0</v>
      </c>
      <c r="L12" s="467"/>
      <c r="M12" s="467"/>
      <c r="N12" s="467">
        <f t="shared" si="5"/>
        <v>0</v>
      </c>
      <c r="O12" s="453">
        <f t="shared" si="0"/>
        <v>3</v>
      </c>
      <c r="P12" s="453">
        <f t="shared" si="3"/>
        <v>112.5</v>
      </c>
      <c r="Q12" s="453">
        <f t="shared" si="4"/>
        <v>337.5</v>
      </c>
      <c r="R12" s="456"/>
      <c r="S12" s="468"/>
    </row>
    <row r="13" spans="1:19" s="458" customFormat="1" ht="17.5">
      <c r="A13" s="469"/>
      <c r="B13" s="464"/>
      <c r="C13" s="450"/>
      <c r="D13" s="470"/>
      <c r="E13" s="465"/>
      <c r="F13" s="465"/>
      <c r="G13" s="465"/>
      <c r="H13" s="453">
        <f t="shared" si="1"/>
        <v>0</v>
      </c>
      <c r="I13" s="466"/>
      <c r="J13" s="467"/>
      <c r="K13" s="453">
        <f t="shared" si="2"/>
        <v>0</v>
      </c>
      <c r="L13" s="467"/>
      <c r="M13" s="467"/>
      <c r="N13" s="467">
        <f t="shared" si="5"/>
        <v>0</v>
      </c>
      <c r="O13" s="453">
        <f t="shared" si="0"/>
        <v>3</v>
      </c>
      <c r="P13" s="453">
        <f t="shared" si="3"/>
        <v>112.5</v>
      </c>
      <c r="Q13" s="453">
        <f t="shared" si="4"/>
        <v>337.5</v>
      </c>
      <c r="R13" s="456"/>
      <c r="S13" s="468"/>
    </row>
    <row r="14" spans="1:19" s="458" customFormat="1" ht="17.5">
      <c r="A14" s="469"/>
      <c r="B14" s="464"/>
      <c r="C14" s="450"/>
      <c r="D14" s="470"/>
      <c r="E14" s="465"/>
      <c r="F14" s="465"/>
      <c r="G14" s="465"/>
      <c r="H14" s="453">
        <f t="shared" si="1"/>
        <v>0</v>
      </c>
      <c r="I14" s="466"/>
      <c r="J14" s="467"/>
      <c r="K14" s="453">
        <f t="shared" si="2"/>
        <v>0</v>
      </c>
      <c r="L14" s="467"/>
      <c r="M14" s="467"/>
      <c r="N14" s="467">
        <f t="shared" si="5"/>
        <v>0</v>
      </c>
      <c r="O14" s="453">
        <f t="shared" si="0"/>
        <v>3</v>
      </c>
      <c r="P14" s="453">
        <f t="shared" si="3"/>
        <v>112.5</v>
      </c>
      <c r="Q14" s="453">
        <f t="shared" si="4"/>
        <v>337.5</v>
      </c>
      <c r="R14" s="456"/>
      <c r="S14" s="468"/>
    </row>
    <row r="15" spans="1:19" s="458" customFormat="1" ht="17.5">
      <c r="A15" s="469"/>
      <c r="B15" s="464"/>
      <c r="C15" s="464"/>
      <c r="D15" s="470"/>
      <c r="E15" s="465"/>
      <c r="F15" s="465"/>
      <c r="G15" s="465"/>
      <c r="H15" s="453">
        <f t="shared" si="1"/>
        <v>0</v>
      </c>
      <c r="I15" s="466"/>
      <c r="J15" s="467"/>
      <c r="K15" s="453">
        <f t="shared" si="2"/>
        <v>0</v>
      </c>
      <c r="L15" s="467"/>
      <c r="M15" s="467"/>
      <c r="N15" s="467"/>
      <c r="O15" s="453">
        <f t="shared" si="0"/>
        <v>3</v>
      </c>
      <c r="P15" s="453">
        <f t="shared" si="3"/>
        <v>112.5</v>
      </c>
      <c r="Q15" s="453">
        <f t="shared" si="4"/>
        <v>337.5</v>
      </c>
      <c r="R15" s="471"/>
      <c r="S15" s="468"/>
    </row>
    <row r="16" spans="1:19" s="458" customFormat="1" ht="17.5">
      <c r="A16" s="449"/>
      <c r="B16" s="450"/>
      <c r="C16" s="450"/>
      <c r="D16" s="451" t="s">
        <v>268</v>
      </c>
      <c r="E16" s="462"/>
      <c r="F16" s="452"/>
      <c r="G16" s="452"/>
      <c r="H16" s="453">
        <f t="shared" si="1"/>
        <v>0</v>
      </c>
      <c r="I16" s="454"/>
      <c r="J16" s="453"/>
      <c r="K16" s="453">
        <f t="shared" si="2"/>
        <v>0</v>
      </c>
      <c r="L16" s="453"/>
      <c r="M16" s="453"/>
      <c r="N16" s="453">
        <f t="shared" ref="N16:N22" si="6">SUM(L16*M16)</f>
        <v>0</v>
      </c>
      <c r="O16" s="453">
        <f t="shared" si="0"/>
        <v>3</v>
      </c>
      <c r="P16" s="453">
        <f t="shared" si="3"/>
        <v>112.5</v>
      </c>
      <c r="Q16" s="453">
        <f t="shared" si="4"/>
        <v>337.5</v>
      </c>
      <c r="R16" s="456"/>
      <c r="S16" s="457"/>
    </row>
    <row r="17" spans="1:19" s="458" customFormat="1" ht="17.5">
      <c r="A17" s="463"/>
      <c r="B17" s="464"/>
      <c r="C17" s="450"/>
      <c r="D17" s="459"/>
      <c r="E17" s="465"/>
      <c r="F17" s="465"/>
      <c r="G17" s="465"/>
      <c r="H17" s="453">
        <f t="shared" si="1"/>
        <v>0</v>
      </c>
      <c r="I17" s="466"/>
      <c r="J17" s="467"/>
      <c r="K17" s="453">
        <f t="shared" si="2"/>
        <v>0</v>
      </c>
      <c r="L17" s="467"/>
      <c r="M17" s="467"/>
      <c r="N17" s="467">
        <f t="shared" si="6"/>
        <v>0</v>
      </c>
      <c r="O17" s="453">
        <f t="shared" si="0"/>
        <v>3</v>
      </c>
      <c r="P17" s="453">
        <f t="shared" si="3"/>
        <v>112.5</v>
      </c>
      <c r="Q17" s="453">
        <f t="shared" si="4"/>
        <v>337.5</v>
      </c>
      <c r="R17" s="456"/>
      <c r="S17" s="468"/>
    </row>
    <row r="18" spans="1:19" s="458" customFormat="1" ht="17.5">
      <c r="A18" s="463"/>
      <c r="B18" s="464"/>
      <c r="C18" s="450"/>
      <c r="D18" s="459"/>
      <c r="E18" s="465"/>
      <c r="F18" s="465"/>
      <c r="G18" s="465"/>
      <c r="H18" s="453">
        <f t="shared" si="1"/>
        <v>0</v>
      </c>
      <c r="I18" s="466"/>
      <c r="J18" s="467"/>
      <c r="K18" s="453">
        <f t="shared" si="2"/>
        <v>0</v>
      </c>
      <c r="L18" s="467"/>
      <c r="M18" s="467"/>
      <c r="N18" s="467">
        <f t="shared" si="6"/>
        <v>0</v>
      </c>
      <c r="O18" s="453">
        <f t="shared" si="0"/>
        <v>3</v>
      </c>
      <c r="P18" s="453">
        <f t="shared" si="3"/>
        <v>112.5</v>
      </c>
      <c r="Q18" s="453">
        <f t="shared" si="4"/>
        <v>337.5</v>
      </c>
      <c r="R18" s="456"/>
      <c r="S18" s="468"/>
    </row>
    <row r="19" spans="1:19" s="458" customFormat="1" ht="17.5">
      <c r="A19" s="469"/>
      <c r="B19" s="464"/>
      <c r="C19" s="450"/>
      <c r="D19" s="470"/>
      <c r="E19" s="465"/>
      <c r="F19" s="465"/>
      <c r="G19" s="465"/>
      <c r="H19" s="453">
        <f t="shared" si="1"/>
        <v>0</v>
      </c>
      <c r="I19" s="466"/>
      <c r="J19" s="467"/>
      <c r="K19" s="453">
        <f t="shared" si="2"/>
        <v>0</v>
      </c>
      <c r="L19" s="467"/>
      <c r="M19" s="467"/>
      <c r="N19" s="467">
        <f t="shared" si="6"/>
        <v>0</v>
      </c>
      <c r="O19" s="453">
        <f t="shared" si="0"/>
        <v>3</v>
      </c>
      <c r="P19" s="453">
        <f t="shared" si="3"/>
        <v>112.5</v>
      </c>
      <c r="Q19" s="453">
        <f t="shared" si="4"/>
        <v>337.5</v>
      </c>
      <c r="R19" s="456"/>
      <c r="S19" s="468"/>
    </row>
    <row r="20" spans="1:19" s="458" customFormat="1" ht="17.5">
      <c r="A20" s="469"/>
      <c r="B20" s="464"/>
      <c r="C20" s="450"/>
      <c r="D20" s="470"/>
      <c r="E20" s="465"/>
      <c r="F20" s="465"/>
      <c r="G20" s="465"/>
      <c r="H20" s="453">
        <f t="shared" si="1"/>
        <v>0</v>
      </c>
      <c r="I20" s="466"/>
      <c r="J20" s="467"/>
      <c r="K20" s="453">
        <f t="shared" si="2"/>
        <v>0</v>
      </c>
      <c r="L20" s="467"/>
      <c r="M20" s="467"/>
      <c r="N20" s="467">
        <f t="shared" si="6"/>
        <v>0</v>
      </c>
      <c r="O20" s="453">
        <f t="shared" si="0"/>
        <v>3</v>
      </c>
      <c r="P20" s="453">
        <f t="shared" si="3"/>
        <v>112.5</v>
      </c>
      <c r="Q20" s="453">
        <f t="shared" si="4"/>
        <v>337.5</v>
      </c>
      <c r="R20" s="456"/>
      <c r="S20" s="468"/>
    </row>
    <row r="21" spans="1:19" s="458" customFormat="1" ht="17.5">
      <c r="A21" s="469"/>
      <c r="B21" s="464"/>
      <c r="C21" s="450"/>
      <c r="D21" s="470"/>
      <c r="E21" s="465"/>
      <c r="F21" s="465"/>
      <c r="G21" s="465"/>
      <c r="H21" s="453">
        <f t="shared" si="1"/>
        <v>0</v>
      </c>
      <c r="I21" s="466"/>
      <c r="J21" s="467"/>
      <c r="K21" s="453">
        <f t="shared" si="2"/>
        <v>0</v>
      </c>
      <c r="L21" s="467"/>
      <c r="M21" s="467"/>
      <c r="N21" s="467">
        <f t="shared" si="6"/>
        <v>0</v>
      </c>
      <c r="O21" s="453">
        <f t="shared" si="0"/>
        <v>3</v>
      </c>
      <c r="P21" s="453">
        <f t="shared" si="3"/>
        <v>112.5</v>
      </c>
      <c r="Q21" s="453">
        <f t="shared" si="4"/>
        <v>337.5</v>
      </c>
      <c r="R21" s="456"/>
      <c r="S21" s="468"/>
    </row>
    <row r="22" spans="1:19" s="458" customFormat="1" ht="17.5">
      <c r="A22" s="469"/>
      <c r="B22" s="464"/>
      <c r="C22" s="450"/>
      <c r="D22" s="470"/>
      <c r="E22" s="465"/>
      <c r="F22" s="465"/>
      <c r="G22" s="465"/>
      <c r="H22" s="453">
        <f t="shared" si="1"/>
        <v>0</v>
      </c>
      <c r="I22" s="466"/>
      <c r="J22" s="467"/>
      <c r="K22" s="453">
        <f t="shared" si="2"/>
        <v>0</v>
      </c>
      <c r="L22" s="467"/>
      <c r="M22" s="467"/>
      <c r="N22" s="467">
        <f t="shared" si="6"/>
        <v>0</v>
      </c>
      <c r="O22" s="453">
        <f t="shared" si="0"/>
        <v>3</v>
      </c>
      <c r="P22" s="453">
        <f t="shared" si="3"/>
        <v>112.5</v>
      </c>
      <c r="Q22" s="453">
        <f t="shared" si="4"/>
        <v>337.5</v>
      </c>
      <c r="R22" s="456"/>
      <c r="S22" s="468"/>
    </row>
    <row r="23" spans="1:19" s="458" customFormat="1" ht="17.5">
      <c r="A23" s="469"/>
      <c r="B23" s="464"/>
      <c r="C23" s="464"/>
      <c r="D23" s="470"/>
      <c r="E23" s="465"/>
      <c r="F23" s="465"/>
      <c r="G23" s="465"/>
      <c r="H23" s="453">
        <f t="shared" si="1"/>
        <v>0</v>
      </c>
      <c r="I23" s="466"/>
      <c r="J23" s="467"/>
      <c r="K23" s="453">
        <f t="shared" si="2"/>
        <v>0</v>
      </c>
      <c r="L23" s="467"/>
      <c r="M23" s="467"/>
      <c r="N23" s="467"/>
      <c r="O23" s="453">
        <f t="shared" si="0"/>
        <v>3</v>
      </c>
      <c r="P23" s="453">
        <f t="shared" si="3"/>
        <v>112.5</v>
      </c>
      <c r="Q23" s="453">
        <f t="shared" si="4"/>
        <v>337.5</v>
      </c>
      <c r="R23" s="471"/>
      <c r="S23" s="468"/>
    </row>
    <row r="24" spans="1:19" s="458" customFormat="1" ht="17.5">
      <c r="A24" s="469"/>
      <c r="B24" s="464"/>
      <c r="C24" s="464"/>
      <c r="D24" s="470"/>
      <c r="E24" s="465"/>
      <c r="F24" s="465"/>
      <c r="G24" s="465"/>
      <c r="H24" s="453">
        <f t="shared" si="1"/>
        <v>0</v>
      </c>
      <c r="I24" s="466"/>
      <c r="J24" s="467"/>
      <c r="K24" s="453">
        <f t="shared" si="2"/>
        <v>0</v>
      </c>
      <c r="L24" s="467"/>
      <c r="M24" s="467"/>
      <c r="N24" s="467"/>
      <c r="O24" s="453">
        <f t="shared" si="0"/>
        <v>3</v>
      </c>
      <c r="P24" s="453">
        <f t="shared" si="3"/>
        <v>112.5</v>
      </c>
      <c r="Q24" s="453">
        <f t="shared" si="4"/>
        <v>337.5</v>
      </c>
      <c r="R24" s="471"/>
      <c r="S24" s="468"/>
    </row>
    <row r="25" spans="1:19" s="458" customFormat="1" ht="17.5">
      <c r="A25" s="469"/>
      <c r="B25" s="464"/>
      <c r="C25" s="464"/>
      <c r="D25" s="470"/>
      <c r="E25" s="465"/>
      <c r="F25" s="465"/>
      <c r="G25" s="465"/>
      <c r="H25" s="453">
        <f t="shared" si="1"/>
        <v>0</v>
      </c>
      <c r="I25" s="466"/>
      <c r="J25" s="467"/>
      <c r="K25" s="453">
        <f t="shared" si="2"/>
        <v>0</v>
      </c>
      <c r="L25" s="467"/>
      <c r="M25" s="467"/>
      <c r="N25" s="467"/>
      <c r="O25" s="453">
        <f t="shared" si="0"/>
        <v>3</v>
      </c>
      <c r="P25" s="453">
        <f t="shared" si="3"/>
        <v>112.5</v>
      </c>
      <c r="Q25" s="453">
        <f t="shared" si="4"/>
        <v>337.5</v>
      </c>
      <c r="R25" s="471"/>
      <c r="S25" s="468"/>
    </row>
    <row r="26" spans="1:19" s="458" customFormat="1" ht="17.5">
      <c r="A26" s="469"/>
      <c r="B26" s="464"/>
      <c r="C26" s="464"/>
      <c r="D26" s="470"/>
      <c r="E26" s="465"/>
      <c r="F26" s="465"/>
      <c r="G26" s="465"/>
      <c r="H26" s="453">
        <f t="shared" si="1"/>
        <v>0</v>
      </c>
      <c r="I26" s="466"/>
      <c r="J26" s="467"/>
      <c r="K26" s="453">
        <f t="shared" si="2"/>
        <v>0</v>
      </c>
      <c r="L26" s="467"/>
      <c r="M26" s="467"/>
      <c r="N26" s="467"/>
      <c r="O26" s="453">
        <f t="shared" si="0"/>
        <v>3</v>
      </c>
      <c r="P26" s="453">
        <f t="shared" si="3"/>
        <v>112.5</v>
      </c>
      <c r="Q26" s="453">
        <f t="shared" si="4"/>
        <v>337.5</v>
      </c>
      <c r="R26" s="471"/>
      <c r="S26" s="468"/>
    </row>
    <row r="27" spans="1:19" s="458" customFormat="1" ht="17.5">
      <c r="A27" s="469"/>
      <c r="B27" s="464"/>
      <c r="C27" s="464"/>
      <c r="D27" s="470"/>
      <c r="E27" s="465"/>
      <c r="F27" s="465"/>
      <c r="G27" s="465"/>
      <c r="H27" s="453">
        <f t="shared" si="1"/>
        <v>0</v>
      </c>
      <c r="I27" s="466"/>
      <c r="J27" s="467"/>
      <c r="K27" s="453">
        <f t="shared" si="2"/>
        <v>0</v>
      </c>
      <c r="L27" s="467"/>
      <c r="M27" s="467"/>
      <c r="N27" s="467"/>
      <c r="O27" s="453">
        <f t="shared" si="0"/>
        <v>3</v>
      </c>
      <c r="P27" s="453">
        <f t="shared" si="3"/>
        <v>112.5</v>
      </c>
      <c r="Q27" s="453">
        <f t="shared" si="4"/>
        <v>337.5</v>
      </c>
      <c r="R27" s="471"/>
      <c r="S27" s="468"/>
    </row>
    <row r="28" spans="1:19" s="458" customFormat="1" ht="17.5">
      <c r="A28" s="469"/>
      <c r="B28" s="464"/>
      <c r="C28" s="464"/>
      <c r="D28" s="470"/>
      <c r="E28" s="465"/>
      <c r="F28" s="465"/>
      <c r="G28" s="465"/>
      <c r="H28" s="453">
        <f t="shared" si="1"/>
        <v>0</v>
      </c>
      <c r="I28" s="466"/>
      <c r="J28" s="467"/>
      <c r="K28" s="453">
        <f t="shared" si="2"/>
        <v>0</v>
      </c>
      <c r="L28" s="467"/>
      <c r="M28" s="467"/>
      <c r="N28" s="467"/>
      <c r="O28" s="453">
        <f t="shared" si="0"/>
        <v>3</v>
      </c>
      <c r="P28" s="453">
        <f t="shared" si="3"/>
        <v>112.5</v>
      </c>
      <c r="Q28" s="453">
        <f t="shared" si="4"/>
        <v>337.5</v>
      </c>
      <c r="R28" s="471"/>
      <c r="S28" s="468"/>
    </row>
    <row r="29" spans="1:19" s="458" customFormat="1" ht="17.5">
      <c r="A29" s="469"/>
      <c r="B29" s="464"/>
      <c r="C29" s="464"/>
      <c r="D29" s="470"/>
      <c r="E29" s="465"/>
      <c r="F29" s="465"/>
      <c r="G29" s="465"/>
      <c r="H29" s="453">
        <f t="shared" si="1"/>
        <v>0</v>
      </c>
      <c r="I29" s="466"/>
      <c r="J29" s="467"/>
      <c r="K29" s="453">
        <f t="shared" si="2"/>
        <v>0</v>
      </c>
      <c r="L29" s="467"/>
      <c r="M29" s="467"/>
      <c r="N29" s="467"/>
      <c r="O29" s="453">
        <f t="shared" si="0"/>
        <v>3</v>
      </c>
      <c r="P29" s="453">
        <f t="shared" si="3"/>
        <v>112.5</v>
      </c>
      <c r="Q29" s="453">
        <f t="shared" si="4"/>
        <v>337.5</v>
      </c>
      <c r="R29" s="471"/>
      <c r="S29" s="468"/>
    </row>
    <row r="30" spans="1:19" s="458" customFormat="1" ht="17.5">
      <c r="A30" s="469"/>
      <c r="B30" s="464"/>
      <c r="C30" s="464"/>
      <c r="D30" s="470"/>
      <c r="E30" s="465"/>
      <c r="F30" s="465"/>
      <c r="G30" s="465"/>
      <c r="H30" s="453">
        <f t="shared" si="1"/>
        <v>0</v>
      </c>
      <c r="I30" s="466"/>
      <c r="J30" s="467"/>
      <c r="K30" s="453">
        <f t="shared" si="2"/>
        <v>0</v>
      </c>
      <c r="L30" s="467"/>
      <c r="M30" s="467"/>
      <c r="N30" s="467"/>
      <c r="O30" s="453">
        <f t="shared" si="0"/>
        <v>3</v>
      </c>
      <c r="P30" s="453">
        <f t="shared" si="3"/>
        <v>112.5</v>
      </c>
      <c r="Q30" s="453">
        <f t="shared" si="4"/>
        <v>337.5</v>
      </c>
      <c r="R30" s="471"/>
      <c r="S30" s="468"/>
    </row>
    <row r="31" spans="1:19" s="458" customFormat="1" ht="17.5">
      <c r="A31" s="469"/>
      <c r="B31" s="464"/>
      <c r="C31" s="464"/>
      <c r="D31" s="470"/>
      <c r="E31" s="465"/>
      <c r="F31" s="465"/>
      <c r="G31" s="465"/>
      <c r="H31" s="453">
        <f t="shared" si="1"/>
        <v>0</v>
      </c>
      <c r="I31" s="466"/>
      <c r="J31" s="467"/>
      <c r="K31" s="453">
        <f t="shared" si="2"/>
        <v>0</v>
      </c>
      <c r="L31" s="467"/>
      <c r="M31" s="467"/>
      <c r="N31" s="467"/>
      <c r="O31" s="453">
        <f t="shared" si="0"/>
        <v>3</v>
      </c>
      <c r="P31" s="453">
        <f t="shared" si="3"/>
        <v>112.5</v>
      </c>
      <c r="Q31" s="453">
        <f t="shared" si="4"/>
        <v>337.5</v>
      </c>
      <c r="R31" s="471"/>
      <c r="S31" s="468"/>
    </row>
    <row r="32" spans="1:19" s="458" customFormat="1" ht="17.5">
      <c r="A32" s="469"/>
      <c r="B32" s="464"/>
      <c r="C32" s="464"/>
      <c r="D32" s="470"/>
      <c r="E32" s="465"/>
      <c r="F32" s="465"/>
      <c r="G32" s="465"/>
      <c r="H32" s="453">
        <f t="shared" si="1"/>
        <v>0</v>
      </c>
      <c r="I32" s="466"/>
      <c r="J32" s="467"/>
      <c r="K32" s="453">
        <f t="shared" si="2"/>
        <v>0</v>
      </c>
      <c r="L32" s="467"/>
      <c r="M32" s="467"/>
      <c r="N32" s="467"/>
      <c r="O32" s="453">
        <f t="shared" si="0"/>
        <v>3</v>
      </c>
      <c r="P32" s="453">
        <f t="shared" si="3"/>
        <v>112.5</v>
      </c>
      <c r="Q32" s="453">
        <f t="shared" si="4"/>
        <v>337.5</v>
      </c>
      <c r="R32" s="471"/>
      <c r="S32" s="468"/>
    </row>
    <row r="33" spans="1:19" s="458" customFormat="1" ht="17.5">
      <c r="A33" s="469"/>
      <c r="B33" s="464"/>
      <c r="C33" s="464"/>
      <c r="D33" s="470"/>
      <c r="E33" s="465"/>
      <c r="F33" s="465"/>
      <c r="G33" s="465"/>
      <c r="H33" s="453">
        <f t="shared" si="1"/>
        <v>0</v>
      </c>
      <c r="I33" s="466"/>
      <c r="J33" s="467"/>
      <c r="K33" s="453">
        <f t="shared" si="2"/>
        <v>0</v>
      </c>
      <c r="L33" s="467"/>
      <c r="M33" s="467"/>
      <c r="N33" s="467"/>
      <c r="O33" s="453">
        <f t="shared" si="0"/>
        <v>3</v>
      </c>
      <c r="P33" s="453">
        <f t="shared" si="3"/>
        <v>112.5</v>
      </c>
      <c r="Q33" s="453">
        <f t="shared" si="4"/>
        <v>337.5</v>
      </c>
      <c r="R33" s="471"/>
      <c r="S33" s="468"/>
    </row>
    <row r="34" spans="1:19" s="458" customFormat="1" ht="17.5">
      <c r="A34" s="469"/>
      <c r="B34" s="464"/>
      <c r="C34" s="464"/>
      <c r="D34" s="470"/>
      <c r="E34" s="465"/>
      <c r="F34" s="465"/>
      <c r="G34" s="465"/>
      <c r="H34" s="453">
        <f t="shared" si="1"/>
        <v>0</v>
      </c>
      <c r="I34" s="466"/>
      <c r="J34" s="467"/>
      <c r="K34" s="453">
        <f t="shared" si="2"/>
        <v>0</v>
      </c>
      <c r="L34" s="467"/>
      <c r="M34" s="467"/>
      <c r="N34" s="467"/>
      <c r="O34" s="453">
        <f t="shared" si="0"/>
        <v>3</v>
      </c>
      <c r="P34" s="453">
        <f t="shared" si="3"/>
        <v>112.5</v>
      </c>
      <c r="Q34" s="453">
        <f t="shared" si="4"/>
        <v>337.5</v>
      </c>
      <c r="R34" s="471"/>
      <c r="S34" s="468"/>
    </row>
    <row r="35" spans="1:19" s="458" customFormat="1" ht="17.5">
      <c r="A35" s="469"/>
      <c r="B35" s="464"/>
      <c r="C35" s="464"/>
      <c r="D35" s="470"/>
      <c r="E35" s="465"/>
      <c r="F35" s="465"/>
      <c r="G35" s="465"/>
      <c r="H35" s="453">
        <f t="shared" si="1"/>
        <v>0</v>
      </c>
      <c r="I35" s="466"/>
      <c r="J35" s="467"/>
      <c r="K35" s="453">
        <f t="shared" si="2"/>
        <v>0</v>
      </c>
      <c r="L35" s="467"/>
      <c r="M35" s="467"/>
      <c r="N35" s="467"/>
      <c r="O35" s="453">
        <f t="shared" si="0"/>
        <v>3</v>
      </c>
      <c r="P35" s="453">
        <f t="shared" si="3"/>
        <v>112.5</v>
      </c>
      <c r="Q35" s="453">
        <f t="shared" si="4"/>
        <v>337.5</v>
      </c>
      <c r="R35" s="471"/>
      <c r="S35" s="468"/>
    </row>
    <row r="36" spans="1:19" s="458" customFormat="1" ht="17.5">
      <c r="A36" s="469"/>
      <c r="B36" s="464"/>
      <c r="C36" s="464"/>
      <c r="D36" s="470"/>
      <c r="E36" s="465"/>
      <c r="F36" s="465"/>
      <c r="G36" s="465"/>
      <c r="H36" s="453">
        <f t="shared" si="1"/>
        <v>0</v>
      </c>
      <c r="I36" s="466"/>
      <c r="J36" s="467"/>
      <c r="K36" s="453">
        <f t="shared" si="2"/>
        <v>0</v>
      </c>
      <c r="L36" s="467"/>
      <c r="M36" s="467"/>
      <c r="N36" s="467"/>
      <c r="O36" s="453">
        <f t="shared" si="0"/>
        <v>3</v>
      </c>
      <c r="P36" s="453">
        <f t="shared" si="3"/>
        <v>112.5</v>
      </c>
      <c r="Q36" s="453">
        <f t="shared" si="4"/>
        <v>337.5</v>
      </c>
      <c r="R36" s="471"/>
      <c r="S36" s="468"/>
    </row>
    <row r="37" spans="1:19" s="458" customFormat="1" ht="17.5">
      <c r="A37" s="469"/>
      <c r="B37" s="464"/>
      <c r="C37" s="464"/>
      <c r="D37" s="470"/>
      <c r="E37" s="465"/>
      <c r="F37" s="465"/>
      <c r="G37" s="465"/>
      <c r="H37" s="453">
        <f t="shared" si="1"/>
        <v>0</v>
      </c>
      <c r="I37" s="466"/>
      <c r="J37" s="467"/>
      <c r="K37" s="453">
        <f t="shared" si="2"/>
        <v>0</v>
      </c>
      <c r="L37" s="467"/>
      <c r="M37" s="467"/>
      <c r="N37" s="467"/>
      <c r="O37" s="453">
        <f t="shared" si="0"/>
        <v>3</v>
      </c>
      <c r="P37" s="453">
        <f t="shared" si="3"/>
        <v>112.5</v>
      </c>
      <c r="Q37" s="453">
        <f t="shared" si="4"/>
        <v>337.5</v>
      </c>
      <c r="R37" s="471"/>
      <c r="S37" s="468"/>
    </row>
    <row r="38" spans="1:19" s="458" customFormat="1" ht="17.5">
      <c r="A38" s="463"/>
      <c r="B38" s="464"/>
      <c r="C38" s="464"/>
      <c r="D38" s="472"/>
      <c r="E38" s="465"/>
      <c r="F38" s="465"/>
      <c r="G38" s="465"/>
      <c r="H38" s="453">
        <f t="shared" si="1"/>
        <v>0</v>
      </c>
      <c r="I38" s="467"/>
      <c r="J38" s="473"/>
      <c r="K38" s="453">
        <f t="shared" si="2"/>
        <v>0</v>
      </c>
      <c r="L38" s="467"/>
      <c r="M38" s="473"/>
      <c r="N38" s="467"/>
      <c r="O38" s="453">
        <f t="shared" si="0"/>
        <v>3</v>
      </c>
      <c r="P38" s="467"/>
      <c r="Q38" s="474"/>
      <c r="R38" s="471"/>
      <c r="S38" s="468"/>
    </row>
    <row r="39" spans="1:19" s="483" customFormat="1" ht="23.25" customHeight="1" thickBot="1">
      <c r="A39" s="475"/>
      <c r="B39" s="475"/>
      <c r="C39" s="476"/>
      <c r="D39" s="476"/>
      <c r="E39" s="476"/>
      <c r="F39" s="477">
        <f>SUM(F6:F38)</f>
        <v>3</v>
      </c>
      <c r="G39" s="477">
        <f>SUM(G6:G38)</f>
        <v>100</v>
      </c>
      <c r="H39" s="477">
        <f>SUM(H6:H38)</f>
        <v>300</v>
      </c>
      <c r="I39" s="478">
        <f>SUM(I16:I38)</f>
        <v>0</v>
      </c>
      <c r="J39" s="477">
        <f>SUM(J6)</f>
        <v>0</v>
      </c>
      <c r="K39" s="479">
        <f>SUM(K6)</f>
        <v>0</v>
      </c>
      <c r="L39" s="477">
        <f>SUM(L6:L38)</f>
        <v>1</v>
      </c>
      <c r="M39" s="477">
        <f>SUM(M6:M38)</f>
        <v>200</v>
      </c>
      <c r="N39" s="477">
        <f>SUM(N6:N38)</f>
        <v>200</v>
      </c>
      <c r="O39" s="480">
        <f>+O38</f>
        <v>3</v>
      </c>
      <c r="P39" s="476"/>
      <c r="Q39" s="481"/>
      <c r="R39" s="476"/>
      <c r="S39" s="482"/>
    </row>
    <row r="40" spans="1:19" s="484" customFormat="1" ht="23.5" thickTop="1">
      <c r="B40" s="485"/>
      <c r="C40" s="485"/>
      <c r="D40" s="486"/>
      <c r="E40" s="487"/>
      <c r="F40" s="487"/>
      <c r="G40" s="488"/>
      <c r="H40" s="489"/>
      <c r="I40" s="490"/>
      <c r="J40" s="491"/>
      <c r="K40" s="489"/>
      <c r="L40" s="489"/>
      <c r="M40" s="490"/>
      <c r="N40" s="491"/>
      <c r="O40" s="489"/>
      <c r="P40" s="489"/>
      <c r="Q40" s="490"/>
      <c r="R40" s="492"/>
    </row>
    <row r="41" spans="1:19" ht="24.9" customHeight="1">
      <c r="E41" s="492"/>
      <c r="F41" s="492"/>
      <c r="G41" s="492"/>
      <c r="I41" s="491"/>
      <c r="J41" s="491"/>
      <c r="M41" s="491"/>
      <c r="N41" s="491"/>
      <c r="Q41" s="491"/>
      <c r="R41" s="492"/>
    </row>
    <row r="42" spans="1:19">
      <c r="A42" s="494"/>
      <c r="B42" s="485"/>
      <c r="C42" s="485"/>
      <c r="D42" s="494"/>
      <c r="E42" s="487"/>
      <c r="F42" s="487"/>
      <c r="G42" s="487"/>
      <c r="I42" s="495"/>
      <c r="J42" s="491"/>
      <c r="K42" s="490"/>
      <c r="M42" s="495"/>
      <c r="N42" s="491"/>
      <c r="O42" s="490"/>
      <c r="Q42" s="495"/>
      <c r="R42" s="492"/>
    </row>
    <row r="43" spans="1:19">
      <c r="A43" s="494"/>
      <c r="B43" s="485"/>
      <c r="C43" s="485"/>
      <c r="D43" s="496"/>
      <c r="E43" s="487"/>
      <c r="F43" s="487"/>
      <c r="G43" s="497"/>
      <c r="I43" s="495"/>
      <c r="J43" s="491"/>
      <c r="K43" s="498"/>
      <c r="M43" s="495"/>
      <c r="N43" s="491"/>
      <c r="O43" s="498"/>
      <c r="Q43" s="495"/>
      <c r="R43" s="492"/>
    </row>
    <row r="44" spans="1:19">
      <c r="A44" s="496"/>
      <c r="B44" s="485"/>
      <c r="C44" s="485"/>
      <c r="D44" s="494"/>
      <c r="E44" s="487"/>
      <c r="F44" s="487"/>
      <c r="G44" s="487"/>
      <c r="I44" s="495"/>
      <c r="J44" s="491"/>
      <c r="K44" s="490"/>
      <c r="M44" s="495"/>
      <c r="N44" s="491"/>
      <c r="O44" s="490"/>
      <c r="Q44" s="495"/>
      <c r="R44" s="492"/>
    </row>
    <row r="45" spans="1:19">
      <c r="A45" s="494"/>
      <c r="B45" s="485"/>
      <c r="C45" s="485"/>
      <c r="D45" s="494"/>
      <c r="E45" s="487"/>
      <c r="F45" s="487"/>
      <c r="G45" s="487"/>
      <c r="I45" s="495"/>
      <c r="J45" s="491"/>
      <c r="K45" s="490"/>
      <c r="M45" s="495"/>
      <c r="N45" s="491"/>
      <c r="O45" s="490"/>
      <c r="Q45" s="495"/>
      <c r="R45" s="492"/>
    </row>
    <row r="46" spans="1:19">
      <c r="A46" s="494"/>
      <c r="B46" s="485"/>
      <c r="C46" s="485"/>
      <c r="D46" s="494"/>
      <c r="E46" s="487"/>
      <c r="F46" s="487"/>
      <c r="G46" s="487"/>
      <c r="I46" s="495"/>
      <c r="J46" s="491"/>
      <c r="K46" s="490"/>
      <c r="M46" s="495"/>
      <c r="N46" s="491"/>
      <c r="O46" s="490"/>
      <c r="Q46" s="495"/>
      <c r="R46" s="492"/>
    </row>
    <row r="47" spans="1:19">
      <c r="A47" s="494"/>
      <c r="B47" s="485"/>
      <c r="C47" s="485"/>
      <c r="D47" s="499"/>
      <c r="E47" s="487"/>
      <c r="F47" s="487"/>
      <c r="G47" s="492"/>
      <c r="I47" s="495"/>
      <c r="J47" s="491"/>
      <c r="M47" s="495"/>
      <c r="N47" s="491"/>
      <c r="Q47" s="495"/>
      <c r="R47" s="492"/>
    </row>
    <row r="48" spans="1:19" s="484" customFormat="1">
      <c r="A48" s="500"/>
      <c r="B48" s="485"/>
      <c r="C48" s="485"/>
      <c r="D48" s="500"/>
      <c r="E48" s="487"/>
      <c r="F48" s="487"/>
      <c r="G48" s="487"/>
      <c r="H48" s="490"/>
      <c r="I48" s="490"/>
      <c r="J48" s="491"/>
      <c r="K48" s="490"/>
      <c r="L48" s="490"/>
      <c r="M48" s="490"/>
      <c r="N48" s="491"/>
      <c r="O48" s="490"/>
      <c r="P48" s="490"/>
      <c r="Q48" s="490"/>
      <c r="R48" s="492"/>
    </row>
    <row r="49" spans="1:18" s="484" customFormat="1">
      <c r="B49" s="485"/>
      <c r="C49" s="485"/>
      <c r="E49" s="501"/>
      <c r="F49" s="487"/>
      <c r="G49" s="492"/>
      <c r="H49" s="491"/>
      <c r="I49" s="490"/>
      <c r="J49" s="491"/>
      <c r="K49" s="491"/>
      <c r="L49" s="491"/>
      <c r="M49" s="490"/>
      <c r="N49" s="491"/>
      <c r="O49" s="491"/>
      <c r="P49" s="491"/>
      <c r="Q49" s="490"/>
      <c r="R49" s="492"/>
    </row>
    <row r="50" spans="1:18">
      <c r="E50" s="502"/>
      <c r="F50" s="503"/>
      <c r="G50" s="492"/>
      <c r="R50" s="503"/>
    </row>
    <row r="51" spans="1:18">
      <c r="E51" s="502"/>
      <c r="F51" s="503"/>
      <c r="G51" s="492"/>
      <c r="R51" s="503"/>
    </row>
    <row r="52" spans="1:18">
      <c r="E52" s="502"/>
      <c r="F52" s="503"/>
      <c r="G52" s="492"/>
      <c r="R52" s="503"/>
    </row>
    <row r="53" spans="1:18" s="506" customFormat="1">
      <c r="A53" s="505"/>
      <c r="C53" s="505"/>
      <c r="D53" s="505"/>
      <c r="E53" s="507"/>
      <c r="H53" s="507"/>
      <c r="I53" s="508"/>
      <c r="J53" s="507"/>
      <c r="K53" s="507"/>
      <c r="L53" s="507"/>
      <c r="M53" s="508"/>
      <c r="N53" s="507"/>
      <c r="O53" s="507"/>
      <c r="P53" s="507"/>
      <c r="Q53" s="507"/>
    </row>
    <row r="54" spans="1:18" s="505" customFormat="1">
      <c r="A54" s="485"/>
      <c r="B54" s="509"/>
      <c r="E54" s="485"/>
      <c r="F54" s="506"/>
      <c r="G54" s="506"/>
      <c r="H54" s="507"/>
      <c r="I54" s="508"/>
      <c r="J54" s="507"/>
      <c r="K54" s="507"/>
      <c r="L54" s="507"/>
      <c r="M54" s="508"/>
      <c r="N54" s="507"/>
      <c r="O54" s="507"/>
      <c r="P54" s="507"/>
      <c r="Q54" s="508"/>
    </row>
    <row r="55" spans="1:18">
      <c r="B55" s="509"/>
      <c r="C55" s="493"/>
      <c r="E55" s="485"/>
      <c r="G55" s="493"/>
      <c r="H55" s="504"/>
      <c r="I55" s="491"/>
      <c r="K55" s="504"/>
      <c r="L55" s="504"/>
      <c r="M55" s="491"/>
      <c r="O55" s="504"/>
      <c r="P55" s="504"/>
    </row>
    <row r="56" spans="1:18">
      <c r="B56" s="509"/>
      <c r="E56" s="485"/>
    </row>
    <row r="57" spans="1:18">
      <c r="B57" s="509"/>
      <c r="E57" s="485"/>
    </row>
    <row r="58" spans="1:18">
      <c r="B58" s="486"/>
    </row>
    <row r="59" spans="1:18" s="506" customFormat="1">
      <c r="A59" s="505"/>
      <c r="C59" s="505"/>
      <c r="D59" s="505"/>
      <c r="E59" s="507"/>
      <c r="H59" s="507"/>
      <c r="I59" s="508"/>
      <c r="J59" s="507"/>
      <c r="K59" s="507"/>
      <c r="L59" s="507"/>
      <c r="M59" s="508"/>
      <c r="N59" s="507"/>
      <c r="O59" s="507"/>
      <c r="P59" s="507"/>
      <c r="Q59" s="507"/>
    </row>
    <row r="60" spans="1:18">
      <c r="B60" s="486"/>
      <c r="E60" s="510"/>
    </row>
  </sheetData>
  <mergeCells count="12">
    <mergeCell ref="S3:S5"/>
    <mergeCell ref="H4:H5"/>
    <mergeCell ref="K4:K5"/>
    <mergeCell ref="L4:L5"/>
    <mergeCell ref="N4:N5"/>
    <mergeCell ref="O4:O5"/>
    <mergeCell ref="Q4:Q5"/>
    <mergeCell ref="R4:R5"/>
    <mergeCell ref="F3:H3"/>
    <mergeCell ref="I3:K3"/>
    <mergeCell ref="L3:N3"/>
    <mergeCell ref="O3:Q3"/>
  </mergeCells>
  <pageMargins left="0.31496062992125984" right="0.11811023622047245" top="0.31496062992125984" bottom="0.31496062992125984" header="0.31496062992125984" footer="0.31496062992125984"/>
  <pageSetup paperSize="9" orientation="landscape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24"/>
  <sheetViews>
    <sheetView zoomScaleNormal="100" workbookViewId="0">
      <selection activeCell="E10" sqref="E10"/>
    </sheetView>
  </sheetViews>
  <sheetFormatPr defaultRowHeight="14"/>
  <cols>
    <col min="1" max="1" width="2.4140625" style="4" customWidth="1"/>
    <col min="2" max="2" width="7" style="2" customWidth="1"/>
    <col min="3" max="3" width="8.9140625" style="2" customWidth="1"/>
    <col min="4" max="4" width="10" style="2" customWidth="1"/>
    <col min="5" max="5" width="20.9140625" style="2" customWidth="1"/>
    <col min="6" max="6" width="18" style="2" customWidth="1"/>
    <col min="7" max="10" width="14" style="2" customWidth="1"/>
    <col min="11" max="11" width="14.58203125" style="2" bestFit="1" customWidth="1"/>
    <col min="12" max="12" width="14.58203125" style="2" customWidth="1"/>
    <col min="13" max="13" width="14.9140625" style="2" customWidth="1"/>
    <col min="14" max="254" width="9" style="2"/>
    <col min="255" max="255" width="2.4140625" style="2" customWidth="1"/>
    <col min="256" max="256" width="5.1640625" style="2" customWidth="1"/>
    <col min="257" max="257" width="8.9140625" style="2" customWidth="1"/>
    <col min="258" max="258" width="9.5" style="2" customWidth="1"/>
    <col min="259" max="259" width="10" style="2" customWidth="1"/>
    <col min="260" max="260" width="20.9140625" style="2" customWidth="1"/>
    <col min="261" max="261" width="28.08203125" style="2" customWidth="1"/>
    <col min="262" max="262" width="14" style="2" customWidth="1"/>
    <col min="263" max="264" width="13.58203125" style="2" customWidth="1"/>
    <col min="265" max="265" width="10.1640625" style="2" bestFit="1" customWidth="1"/>
    <col min="266" max="267" width="9.58203125" style="2" customWidth="1"/>
    <col min="268" max="268" width="14.9140625" style="2" customWidth="1"/>
    <col min="269" max="269" width="5.58203125" style="2" customWidth="1"/>
    <col min="270" max="510" width="9" style="2"/>
    <col min="511" max="511" width="2.4140625" style="2" customWidth="1"/>
    <col min="512" max="512" width="5.1640625" style="2" customWidth="1"/>
    <col min="513" max="513" width="8.9140625" style="2" customWidth="1"/>
    <col min="514" max="514" width="9.5" style="2" customWidth="1"/>
    <col min="515" max="515" width="10" style="2" customWidth="1"/>
    <col min="516" max="516" width="20.9140625" style="2" customWidth="1"/>
    <col min="517" max="517" width="28.08203125" style="2" customWidth="1"/>
    <col min="518" max="518" width="14" style="2" customWidth="1"/>
    <col min="519" max="520" width="13.58203125" style="2" customWidth="1"/>
    <col min="521" max="521" width="10.1640625" style="2" bestFit="1" customWidth="1"/>
    <col min="522" max="523" width="9.58203125" style="2" customWidth="1"/>
    <col min="524" max="524" width="14.9140625" style="2" customWidth="1"/>
    <col min="525" max="525" width="5.58203125" style="2" customWidth="1"/>
    <col min="526" max="766" width="9" style="2"/>
    <col min="767" max="767" width="2.4140625" style="2" customWidth="1"/>
    <col min="768" max="768" width="5.1640625" style="2" customWidth="1"/>
    <col min="769" max="769" width="8.9140625" style="2" customWidth="1"/>
    <col min="770" max="770" width="9.5" style="2" customWidth="1"/>
    <col min="771" max="771" width="10" style="2" customWidth="1"/>
    <col min="772" max="772" width="20.9140625" style="2" customWidth="1"/>
    <col min="773" max="773" width="28.08203125" style="2" customWidth="1"/>
    <col min="774" max="774" width="14" style="2" customWidth="1"/>
    <col min="775" max="776" width="13.58203125" style="2" customWidth="1"/>
    <col min="777" max="777" width="10.1640625" style="2" bestFit="1" customWidth="1"/>
    <col min="778" max="779" width="9.58203125" style="2" customWidth="1"/>
    <col min="780" max="780" width="14.9140625" style="2" customWidth="1"/>
    <col min="781" max="781" width="5.58203125" style="2" customWidth="1"/>
    <col min="782" max="1022" width="9" style="2"/>
    <col min="1023" max="1023" width="2.4140625" style="2" customWidth="1"/>
    <col min="1024" max="1024" width="5.1640625" style="2" customWidth="1"/>
    <col min="1025" max="1025" width="8.9140625" style="2" customWidth="1"/>
    <col min="1026" max="1026" width="9.5" style="2" customWidth="1"/>
    <col min="1027" max="1027" width="10" style="2" customWidth="1"/>
    <col min="1028" max="1028" width="20.9140625" style="2" customWidth="1"/>
    <col min="1029" max="1029" width="28.08203125" style="2" customWidth="1"/>
    <col min="1030" max="1030" width="14" style="2" customWidth="1"/>
    <col min="1031" max="1032" width="13.58203125" style="2" customWidth="1"/>
    <col min="1033" max="1033" width="10.1640625" style="2" bestFit="1" customWidth="1"/>
    <col min="1034" max="1035" width="9.58203125" style="2" customWidth="1"/>
    <col min="1036" max="1036" width="14.9140625" style="2" customWidth="1"/>
    <col min="1037" max="1037" width="5.58203125" style="2" customWidth="1"/>
    <col min="1038" max="1278" width="9" style="2"/>
    <col min="1279" max="1279" width="2.4140625" style="2" customWidth="1"/>
    <col min="1280" max="1280" width="5.1640625" style="2" customWidth="1"/>
    <col min="1281" max="1281" width="8.9140625" style="2" customWidth="1"/>
    <col min="1282" max="1282" width="9.5" style="2" customWidth="1"/>
    <col min="1283" max="1283" width="10" style="2" customWidth="1"/>
    <col min="1284" max="1284" width="20.9140625" style="2" customWidth="1"/>
    <col min="1285" max="1285" width="28.08203125" style="2" customWidth="1"/>
    <col min="1286" max="1286" width="14" style="2" customWidth="1"/>
    <col min="1287" max="1288" width="13.58203125" style="2" customWidth="1"/>
    <col min="1289" max="1289" width="10.1640625" style="2" bestFit="1" customWidth="1"/>
    <col min="1290" max="1291" width="9.58203125" style="2" customWidth="1"/>
    <col min="1292" max="1292" width="14.9140625" style="2" customWidth="1"/>
    <col min="1293" max="1293" width="5.58203125" style="2" customWidth="1"/>
    <col min="1294" max="1534" width="9" style="2"/>
    <col min="1535" max="1535" width="2.4140625" style="2" customWidth="1"/>
    <col min="1536" max="1536" width="5.1640625" style="2" customWidth="1"/>
    <col min="1537" max="1537" width="8.9140625" style="2" customWidth="1"/>
    <col min="1538" max="1538" width="9.5" style="2" customWidth="1"/>
    <col min="1539" max="1539" width="10" style="2" customWidth="1"/>
    <col min="1540" max="1540" width="20.9140625" style="2" customWidth="1"/>
    <col min="1541" max="1541" width="28.08203125" style="2" customWidth="1"/>
    <col min="1542" max="1542" width="14" style="2" customWidth="1"/>
    <col min="1543" max="1544" width="13.58203125" style="2" customWidth="1"/>
    <col min="1545" max="1545" width="10.1640625" style="2" bestFit="1" customWidth="1"/>
    <col min="1546" max="1547" width="9.58203125" style="2" customWidth="1"/>
    <col min="1548" max="1548" width="14.9140625" style="2" customWidth="1"/>
    <col min="1549" max="1549" width="5.58203125" style="2" customWidth="1"/>
    <col min="1550" max="1790" width="9" style="2"/>
    <col min="1791" max="1791" width="2.4140625" style="2" customWidth="1"/>
    <col min="1792" max="1792" width="5.1640625" style="2" customWidth="1"/>
    <col min="1793" max="1793" width="8.9140625" style="2" customWidth="1"/>
    <col min="1794" max="1794" width="9.5" style="2" customWidth="1"/>
    <col min="1795" max="1795" width="10" style="2" customWidth="1"/>
    <col min="1796" max="1796" width="20.9140625" style="2" customWidth="1"/>
    <col min="1797" max="1797" width="28.08203125" style="2" customWidth="1"/>
    <col min="1798" max="1798" width="14" style="2" customWidth="1"/>
    <col min="1799" max="1800" width="13.58203125" style="2" customWidth="1"/>
    <col min="1801" max="1801" width="10.1640625" style="2" bestFit="1" customWidth="1"/>
    <col min="1802" max="1803" width="9.58203125" style="2" customWidth="1"/>
    <col min="1804" max="1804" width="14.9140625" style="2" customWidth="1"/>
    <col min="1805" max="1805" width="5.58203125" style="2" customWidth="1"/>
    <col min="1806" max="2046" width="9" style="2"/>
    <col min="2047" max="2047" width="2.4140625" style="2" customWidth="1"/>
    <col min="2048" max="2048" width="5.1640625" style="2" customWidth="1"/>
    <col min="2049" max="2049" width="8.9140625" style="2" customWidth="1"/>
    <col min="2050" max="2050" width="9.5" style="2" customWidth="1"/>
    <col min="2051" max="2051" width="10" style="2" customWidth="1"/>
    <col min="2052" max="2052" width="20.9140625" style="2" customWidth="1"/>
    <col min="2053" max="2053" width="28.08203125" style="2" customWidth="1"/>
    <col min="2054" max="2054" width="14" style="2" customWidth="1"/>
    <col min="2055" max="2056" width="13.58203125" style="2" customWidth="1"/>
    <col min="2057" max="2057" width="10.1640625" style="2" bestFit="1" customWidth="1"/>
    <col min="2058" max="2059" width="9.58203125" style="2" customWidth="1"/>
    <col min="2060" max="2060" width="14.9140625" style="2" customWidth="1"/>
    <col min="2061" max="2061" width="5.58203125" style="2" customWidth="1"/>
    <col min="2062" max="2302" width="9" style="2"/>
    <col min="2303" max="2303" width="2.4140625" style="2" customWidth="1"/>
    <col min="2304" max="2304" width="5.1640625" style="2" customWidth="1"/>
    <col min="2305" max="2305" width="8.9140625" style="2" customWidth="1"/>
    <col min="2306" max="2306" width="9.5" style="2" customWidth="1"/>
    <col min="2307" max="2307" width="10" style="2" customWidth="1"/>
    <col min="2308" max="2308" width="20.9140625" style="2" customWidth="1"/>
    <col min="2309" max="2309" width="28.08203125" style="2" customWidth="1"/>
    <col min="2310" max="2310" width="14" style="2" customWidth="1"/>
    <col min="2311" max="2312" width="13.58203125" style="2" customWidth="1"/>
    <col min="2313" max="2313" width="10.1640625" style="2" bestFit="1" customWidth="1"/>
    <col min="2314" max="2315" width="9.58203125" style="2" customWidth="1"/>
    <col min="2316" max="2316" width="14.9140625" style="2" customWidth="1"/>
    <col min="2317" max="2317" width="5.58203125" style="2" customWidth="1"/>
    <col min="2318" max="2558" width="9" style="2"/>
    <col min="2559" max="2559" width="2.4140625" style="2" customWidth="1"/>
    <col min="2560" max="2560" width="5.1640625" style="2" customWidth="1"/>
    <col min="2561" max="2561" width="8.9140625" style="2" customWidth="1"/>
    <col min="2562" max="2562" width="9.5" style="2" customWidth="1"/>
    <col min="2563" max="2563" width="10" style="2" customWidth="1"/>
    <col min="2564" max="2564" width="20.9140625" style="2" customWidth="1"/>
    <col min="2565" max="2565" width="28.08203125" style="2" customWidth="1"/>
    <col min="2566" max="2566" width="14" style="2" customWidth="1"/>
    <col min="2567" max="2568" width="13.58203125" style="2" customWidth="1"/>
    <col min="2569" max="2569" width="10.1640625" style="2" bestFit="1" customWidth="1"/>
    <col min="2570" max="2571" width="9.58203125" style="2" customWidth="1"/>
    <col min="2572" max="2572" width="14.9140625" style="2" customWidth="1"/>
    <col min="2573" max="2573" width="5.58203125" style="2" customWidth="1"/>
    <col min="2574" max="2814" width="9" style="2"/>
    <col min="2815" max="2815" width="2.4140625" style="2" customWidth="1"/>
    <col min="2816" max="2816" width="5.1640625" style="2" customWidth="1"/>
    <col min="2817" max="2817" width="8.9140625" style="2" customWidth="1"/>
    <col min="2818" max="2818" width="9.5" style="2" customWidth="1"/>
    <col min="2819" max="2819" width="10" style="2" customWidth="1"/>
    <col min="2820" max="2820" width="20.9140625" style="2" customWidth="1"/>
    <col min="2821" max="2821" width="28.08203125" style="2" customWidth="1"/>
    <col min="2822" max="2822" width="14" style="2" customWidth="1"/>
    <col min="2823" max="2824" width="13.58203125" style="2" customWidth="1"/>
    <col min="2825" max="2825" width="10.1640625" style="2" bestFit="1" customWidth="1"/>
    <col min="2826" max="2827" width="9.58203125" style="2" customWidth="1"/>
    <col min="2828" max="2828" width="14.9140625" style="2" customWidth="1"/>
    <col min="2829" max="2829" width="5.58203125" style="2" customWidth="1"/>
    <col min="2830" max="3070" width="9" style="2"/>
    <col min="3071" max="3071" width="2.4140625" style="2" customWidth="1"/>
    <col min="3072" max="3072" width="5.1640625" style="2" customWidth="1"/>
    <col min="3073" max="3073" width="8.9140625" style="2" customWidth="1"/>
    <col min="3074" max="3074" width="9.5" style="2" customWidth="1"/>
    <col min="3075" max="3075" width="10" style="2" customWidth="1"/>
    <col min="3076" max="3076" width="20.9140625" style="2" customWidth="1"/>
    <col min="3077" max="3077" width="28.08203125" style="2" customWidth="1"/>
    <col min="3078" max="3078" width="14" style="2" customWidth="1"/>
    <col min="3079" max="3080" width="13.58203125" style="2" customWidth="1"/>
    <col min="3081" max="3081" width="10.1640625" style="2" bestFit="1" customWidth="1"/>
    <col min="3082" max="3083" width="9.58203125" style="2" customWidth="1"/>
    <col min="3084" max="3084" width="14.9140625" style="2" customWidth="1"/>
    <col min="3085" max="3085" width="5.58203125" style="2" customWidth="1"/>
    <col min="3086" max="3326" width="9" style="2"/>
    <col min="3327" max="3327" width="2.4140625" style="2" customWidth="1"/>
    <col min="3328" max="3328" width="5.1640625" style="2" customWidth="1"/>
    <col min="3329" max="3329" width="8.9140625" style="2" customWidth="1"/>
    <col min="3330" max="3330" width="9.5" style="2" customWidth="1"/>
    <col min="3331" max="3331" width="10" style="2" customWidth="1"/>
    <col min="3332" max="3332" width="20.9140625" style="2" customWidth="1"/>
    <col min="3333" max="3333" width="28.08203125" style="2" customWidth="1"/>
    <col min="3334" max="3334" width="14" style="2" customWidth="1"/>
    <col min="3335" max="3336" width="13.58203125" style="2" customWidth="1"/>
    <col min="3337" max="3337" width="10.1640625" style="2" bestFit="1" customWidth="1"/>
    <col min="3338" max="3339" width="9.58203125" style="2" customWidth="1"/>
    <col min="3340" max="3340" width="14.9140625" style="2" customWidth="1"/>
    <col min="3341" max="3341" width="5.58203125" style="2" customWidth="1"/>
    <col min="3342" max="3582" width="9" style="2"/>
    <col min="3583" max="3583" width="2.4140625" style="2" customWidth="1"/>
    <col min="3584" max="3584" width="5.1640625" style="2" customWidth="1"/>
    <col min="3585" max="3585" width="8.9140625" style="2" customWidth="1"/>
    <col min="3586" max="3586" width="9.5" style="2" customWidth="1"/>
    <col min="3587" max="3587" width="10" style="2" customWidth="1"/>
    <col min="3588" max="3588" width="20.9140625" style="2" customWidth="1"/>
    <col min="3589" max="3589" width="28.08203125" style="2" customWidth="1"/>
    <col min="3590" max="3590" width="14" style="2" customWidth="1"/>
    <col min="3591" max="3592" width="13.58203125" style="2" customWidth="1"/>
    <col min="3593" max="3593" width="10.1640625" style="2" bestFit="1" customWidth="1"/>
    <col min="3594" max="3595" width="9.58203125" style="2" customWidth="1"/>
    <col min="3596" max="3596" width="14.9140625" style="2" customWidth="1"/>
    <col min="3597" max="3597" width="5.58203125" style="2" customWidth="1"/>
    <col min="3598" max="3838" width="9" style="2"/>
    <col min="3839" max="3839" width="2.4140625" style="2" customWidth="1"/>
    <col min="3840" max="3840" width="5.1640625" style="2" customWidth="1"/>
    <col min="3841" max="3841" width="8.9140625" style="2" customWidth="1"/>
    <col min="3842" max="3842" width="9.5" style="2" customWidth="1"/>
    <col min="3843" max="3843" width="10" style="2" customWidth="1"/>
    <col min="3844" max="3844" width="20.9140625" style="2" customWidth="1"/>
    <col min="3845" max="3845" width="28.08203125" style="2" customWidth="1"/>
    <col min="3846" max="3846" width="14" style="2" customWidth="1"/>
    <col min="3847" max="3848" width="13.58203125" style="2" customWidth="1"/>
    <col min="3849" max="3849" width="10.1640625" style="2" bestFit="1" customWidth="1"/>
    <col min="3850" max="3851" width="9.58203125" style="2" customWidth="1"/>
    <col min="3852" max="3852" width="14.9140625" style="2" customWidth="1"/>
    <col min="3853" max="3853" width="5.58203125" style="2" customWidth="1"/>
    <col min="3854" max="4094" width="9" style="2"/>
    <col min="4095" max="4095" width="2.4140625" style="2" customWidth="1"/>
    <col min="4096" max="4096" width="5.1640625" style="2" customWidth="1"/>
    <col min="4097" max="4097" width="8.9140625" style="2" customWidth="1"/>
    <col min="4098" max="4098" width="9.5" style="2" customWidth="1"/>
    <col min="4099" max="4099" width="10" style="2" customWidth="1"/>
    <col min="4100" max="4100" width="20.9140625" style="2" customWidth="1"/>
    <col min="4101" max="4101" width="28.08203125" style="2" customWidth="1"/>
    <col min="4102" max="4102" width="14" style="2" customWidth="1"/>
    <col min="4103" max="4104" width="13.58203125" style="2" customWidth="1"/>
    <col min="4105" max="4105" width="10.1640625" style="2" bestFit="1" customWidth="1"/>
    <col min="4106" max="4107" width="9.58203125" style="2" customWidth="1"/>
    <col min="4108" max="4108" width="14.9140625" style="2" customWidth="1"/>
    <col min="4109" max="4109" width="5.58203125" style="2" customWidth="1"/>
    <col min="4110" max="4350" width="9" style="2"/>
    <col min="4351" max="4351" width="2.4140625" style="2" customWidth="1"/>
    <col min="4352" max="4352" width="5.1640625" style="2" customWidth="1"/>
    <col min="4353" max="4353" width="8.9140625" style="2" customWidth="1"/>
    <col min="4354" max="4354" width="9.5" style="2" customWidth="1"/>
    <col min="4355" max="4355" width="10" style="2" customWidth="1"/>
    <col min="4356" max="4356" width="20.9140625" style="2" customWidth="1"/>
    <col min="4357" max="4357" width="28.08203125" style="2" customWidth="1"/>
    <col min="4358" max="4358" width="14" style="2" customWidth="1"/>
    <col min="4359" max="4360" width="13.58203125" style="2" customWidth="1"/>
    <col min="4361" max="4361" width="10.1640625" style="2" bestFit="1" customWidth="1"/>
    <col min="4362" max="4363" width="9.58203125" style="2" customWidth="1"/>
    <col min="4364" max="4364" width="14.9140625" style="2" customWidth="1"/>
    <col min="4365" max="4365" width="5.58203125" style="2" customWidth="1"/>
    <col min="4366" max="4606" width="9" style="2"/>
    <col min="4607" max="4607" width="2.4140625" style="2" customWidth="1"/>
    <col min="4608" max="4608" width="5.1640625" style="2" customWidth="1"/>
    <col min="4609" max="4609" width="8.9140625" style="2" customWidth="1"/>
    <col min="4610" max="4610" width="9.5" style="2" customWidth="1"/>
    <col min="4611" max="4611" width="10" style="2" customWidth="1"/>
    <col min="4612" max="4612" width="20.9140625" style="2" customWidth="1"/>
    <col min="4613" max="4613" width="28.08203125" style="2" customWidth="1"/>
    <col min="4614" max="4614" width="14" style="2" customWidth="1"/>
    <col min="4615" max="4616" width="13.58203125" style="2" customWidth="1"/>
    <col min="4617" max="4617" width="10.1640625" style="2" bestFit="1" customWidth="1"/>
    <col min="4618" max="4619" width="9.58203125" style="2" customWidth="1"/>
    <col min="4620" max="4620" width="14.9140625" style="2" customWidth="1"/>
    <col min="4621" max="4621" width="5.58203125" style="2" customWidth="1"/>
    <col min="4622" max="4862" width="9" style="2"/>
    <col min="4863" max="4863" width="2.4140625" style="2" customWidth="1"/>
    <col min="4864" max="4864" width="5.1640625" style="2" customWidth="1"/>
    <col min="4865" max="4865" width="8.9140625" style="2" customWidth="1"/>
    <col min="4866" max="4866" width="9.5" style="2" customWidth="1"/>
    <col min="4867" max="4867" width="10" style="2" customWidth="1"/>
    <col min="4868" max="4868" width="20.9140625" style="2" customWidth="1"/>
    <col min="4869" max="4869" width="28.08203125" style="2" customWidth="1"/>
    <col min="4870" max="4870" width="14" style="2" customWidth="1"/>
    <col min="4871" max="4872" width="13.58203125" style="2" customWidth="1"/>
    <col min="4873" max="4873" width="10.1640625" style="2" bestFit="1" customWidth="1"/>
    <col min="4874" max="4875" width="9.58203125" style="2" customWidth="1"/>
    <col min="4876" max="4876" width="14.9140625" style="2" customWidth="1"/>
    <col min="4877" max="4877" width="5.58203125" style="2" customWidth="1"/>
    <col min="4878" max="5118" width="9" style="2"/>
    <col min="5119" max="5119" width="2.4140625" style="2" customWidth="1"/>
    <col min="5120" max="5120" width="5.1640625" style="2" customWidth="1"/>
    <col min="5121" max="5121" width="8.9140625" style="2" customWidth="1"/>
    <col min="5122" max="5122" width="9.5" style="2" customWidth="1"/>
    <col min="5123" max="5123" width="10" style="2" customWidth="1"/>
    <col min="5124" max="5124" width="20.9140625" style="2" customWidth="1"/>
    <col min="5125" max="5125" width="28.08203125" style="2" customWidth="1"/>
    <col min="5126" max="5126" width="14" style="2" customWidth="1"/>
    <col min="5127" max="5128" width="13.58203125" style="2" customWidth="1"/>
    <col min="5129" max="5129" width="10.1640625" style="2" bestFit="1" customWidth="1"/>
    <col min="5130" max="5131" width="9.58203125" style="2" customWidth="1"/>
    <col min="5132" max="5132" width="14.9140625" style="2" customWidth="1"/>
    <col min="5133" max="5133" width="5.58203125" style="2" customWidth="1"/>
    <col min="5134" max="5374" width="9" style="2"/>
    <col min="5375" max="5375" width="2.4140625" style="2" customWidth="1"/>
    <col min="5376" max="5376" width="5.1640625" style="2" customWidth="1"/>
    <col min="5377" max="5377" width="8.9140625" style="2" customWidth="1"/>
    <col min="5378" max="5378" width="9.5" style="2" customWidth="1"/>
    <col min="5379" max="5379" width="10" style="2" customWidth="1"/>
    <col min="5380" max="5380" width="20.9140625" style="2" customWidth="1"/>
    <col min="5381" max="5381" width="28.08203125" style="2" customWidth="1"/>
    <col min="5382" max="5382" width="14" style="2" customWidth="1"/>
    <col min="5383" max="5384" width="13.58203125" style="2" customWidth="1"/>
    <col min="5385" max="5385" width="10.1640625" style="2" bestFit="1" customWidth="1"/>
    <col min="5386" max="5387" width="9.58203125" style="2" customWidth="1"/>
    <col min="5388" max="5388" width="14.9140625" style="2" customWidth="1"/>
    <col min="5389" max="5389" width="5.58203125" style="2" customWidth="1"/>
    <col min="5390" max="5630" width="9" style="2"/>
    <col min="5631" max="5631" width="2.4140625" style="2" customWidth="1"/>
    <col min="5632" max="5632" width="5.1640625" style="2" customWidth="1"/>
    <col min="5633" max="5633" width="8.9140625" style="2" customWidth="1"/>
    <col min="5634" max="5634" width="9.5" style="2" customWidth="1"/>
    <col min="5635" max="5635" width="10" style="2" customWidth="1"/>
    <col min="5636" max="5636" width="20.9140625" style="2" customWidth="1"/>
    <col min="5637" max="5637" width="28.08203125" style="2" customWidth="1"/>
    <col min="5638" max="5638" width="14" style="2" customWidth="1"/>
    <col min="5639" max="5640" width="13.58203125" style="2" customWidth="1"/>
    <col min="5641" max="5641" width="10.1640625" style="2" bestFit="1" customWidth="1"/>
    <col min="5642" max="5643" width="9.58203125" style="2" customWidth="1"/>
    <col min="5644" max="5644" width="14.9140625" style="2" customWidth="1"/>
    <col min="5645" max="5645" width="5.58203125" style="2" customWidth="1"/>
    <col min="5646" max="5886" width="9" style="2"/>
    <col min="5887" max="5887" width="2.4140625" style="2" customWidth="1"/>
    <col min="5888" max="5888" width="5.1640625" style="2" customWidth="1"/>
    <col min="5889" max="5889" width="8.9140625" style="2" customWidth="1"/>
    <col min="5890" max="5890" width="9.5" style="2" customWidth="1"/>
    <col min="5891" max="5891" width="10" style="2" customWidth="1"/>
    <col min="5892" max="5892" width="20.9140625" style="2" customWidth="1"/>
    <col min="5893" max="5893" width="28.08203125" style="2" customWidth="1"/>
    <col min="5894" max="5894" width="14" style="2" customWidth="1"/>
    <col min="5895" max="5896" width="13.58203125" style="2" customWidth="1"/>
    <col min="5897" max="5897" width="10.1640625" style="2" bestFit="1" customWidth="1"/>
    <col min="5898" max="5899" width="9.58203125" style="2" customWidth="1"/>
    <col min="5900" max="5900" width="14.9140625" style="2" customWidth="1"/>
    <col min="5901" max="5901" width="5.58203125" style="2" customWidth="1"/>
    <col min="5902" max="6142" width="9" style="2"/>
    <col min="6143" max="6143" width="2.4140625" style="2" customWidth="1"/>
    <col min="6144" max="6144" width="5.1640625" style="2" customWidth="1"/>
    <col min="6145" max="6145" width="8.9140625" style="2" customWidth="1"/>
    <col min="6146" max="6146" width="9.5" style="2" customWidth="1"/>
    <col min="6147" max="6147" width="10" style="2" customWidth="1"/>
    <col min="6148" max="6148" width="20.9140625" style="2" customWidth="1"/>
    <col min="6149" max="6149" width="28.08203125" style="2" customWidth="1"/>
    <col min="6150" max="6150" width="14" style="2" customWidth="1"/>
    <col min="6151" max="6152" width="13.58203125" style="2" customWidth="1"/>
    <col min="6153" max="6153" width="10.1640625" style="2" bestFit="1" customWidth="1"/>
    <col min="6154" max="6155" width="9.58203125" style="2" customWidth="1"/>
    <col min="6156" max="6156" width="14.9140625" style="2" customWidth="1"/>
    <col min="6157" max="6157" width="5.58203125" style="2" customWidth="1"/>
    <col min="6158" max="6398" width="9" style="2"/>
    <col min="6399" max="6399" width="2.4140625" style="2" customWidth="1"/>
    <col min="6400" max="6400" width="5.1640625" style="2" customWidth="1"/>
    <col min="6401" max="6401" width="8.9140625" style="2" customWidth="1"/>
    <col min="6402" max="6402" width="9.5" style="2" customWidth="1"/>
    <col min="6403" max="6403" width="10" style="2" customWidth="1"/>
    <col min="6404" max="6404" width="20.9140625" style="2" customWidth="1"/>
    <col min="6405" max="6405" width="28.08203125" style="2" customWidth="1"/>
    <col min="6406" max="6406" width="14" style="2" customWidth="1"/>
    <col min="6407" max="6408" width="13.58203125" style="2" customWidth="1"/>
    <col min="6409" max="6409" width="10.1640625" style="2" bestFit="1" customWidth="1"/>
    <col min="6410" max="6411" width="9.58203125" style="2" customWidth="1"/>
    <col min="6412" max="6412" width="14.9140625" style="2" customWidth="1"/>
    <col min="6413" max="6413" width="5.58203125" style="2" customWidth="1"/>
    <col min="6414" max="6654" width="9" style="2"/>
    <col min="6655" max="6655" width="2.4140625" style="2" customWidth="1"/>
    <col min="6656" max="6656" width="5.1640625" style="2" customWidth="1"/>
    <col min="6657" max="6657" width="8.9140625" style="2" customWidth="1"/>
    <col min="6658" max="6658" width="9.5" style="2" customWidth="1"/>
    <col min="6659" max="6659" width="10" style="2" customWidth="1"/>
    <col min="6660" max="6660" width="20.9140625" style="2" customWidth="1"/>
    <col min="6661" max="6661" width="28.08203125" style="2" customWidth="1"/>
    <col min="6662" max="6662" width="14" style="2" customWidth="1"/>
    <col min="6663" max="6664" width="13.58203125" style="2" customWidth="1"/>
    <col min="6665" max="6665" width="10.1640625" style="2" bestFit="1" customWidth="1"/>
    <col min="6666" max="6667" width="9.58203125" style="2" customWidth="1"/>
    <col min="6668" max="6668" width="14.9140625" style="2" customWidth="1"/>
    <col min="6669" max="6669" width="5.58203125" style="2" customWidth="1"/>
    <col min="6670" max="6910" width="9" style="2"/>
    <col min="6911" max="6911" width="2.4140625" style="2" customWidth="1"/>
    <col min="6912" max="6912" width="5.1640625" style="2" customWidth="1"/>
    <col min="6913" max="6913" width="8.9140625" style="2" customWidth="1"/>
    <col min="6914" max="6914" width="9.5" style="2" customWidth="1"/>
    <col min="6915" max="6915" width="10" style="2" customWidth="1"/>
    <col min="6916" max="6916" width="20.9140625" style="2" customWidth="1"/>
    <col min="6917" max="6917" width="28.08203125" style="2" customWidth="1"/>
    <col min="6918" max="6918" width="14" style="2" customWidth="1"/>
    <col min="6919" max="6920" width="13.58203125" style="2" customWidth="1"/>
    <col min="6921" max="6921" width="10.1640625" style="2" bestFit="1" customWidth="1"/>
    <col min="6922" max="6923" width="9.58203125" style="2" customWidth="1"/>
    <col min="6924" max="6924" width="14.9140625" style="2" customWidth="1"/>
    <col min="6925" max="6925" width="5.58203125" style="2" customWidth="1"/>
    <col min="6926" max="7166" width="9" style="2"/>
    <col min="7167" max="7167" width="2.4140625" style="2" customWidth="1"/>
    <col min="7168" max="7168" width="5.1640625" style="2" customWidth="1"/>
    <col min="7169" max="7169" width="8.9140625" style="2" customWidth="1"/>
    <col min="7170" max="7170" width="9.5" style="2" customWidth="1"/>
    <col min="7171" max="7171" width="10" style="2" customWidth="1"/>
    <col min="7172" max="7172" width="20.9140625" style="2" customWidth="1"/>
    <col min="7173" max="7173" width="28.08203125" style="2" customWidth="1"/>
    <col min="7174" max="7174" width="14" style="2" customWidth="1"/>
    <col min="7175" max="7176" width="13.58203125" style="2" customWidth="1"/>
    <col min="7177" max="7177" width="10.1640625" style="2" bestFit="1" customWidth="1"/>
    <col min="7178" max="7179" width="9.58203125" style="2" customWidth="1"/>
    <col min="7180" max="7180" width="14.9140625" style="2" customWidth="1"/>
    <col min="7181" max="7181" width="5.58203125" style="2" customWidth="1"/>
    <col min="7182" max="7422" width="9" style="2"/>
    <col min="7423" max="7423" width="2.4140625" style="2" customWidth="1"/>
    <col min="7424" max="7424" width="5.1640625" style="2" customWidth="1"/>
    <col min="7425" max="7425" width="8.9140625" style="2" customWidth="1"/>
    <col min="7426" max="7426" width="9.5" style="2" customWidth="1"/>
    <col min="7427" max="7427" width="10" style="2" customWidth="1"/>
    <col min="7428" max="7428" width="20.9140625" style="2" customWidth="1"/>
    <col min="7429" max="7429" width="28.08203125" style="2" customWidth="1"/>
    <col min="7430" max="7430" width="14" style="2" customWidth="1"/>
    <col min="7431" max="7432" width="13.58203125" style="2" customWidth="1"/>
    <col min="7433" max="7433" width="10.1640625" style="2" bestFit="1" customWidth="1"/>
    <col min="7434" max="7435" width="9.58203125" style="2" customWidth="1"/>
    <col min="7436" max="7436" width="14.9140625" style="2" customWidth="1"/>
    <col min="7437" max="7437" width="5.58203125" style="2" customWidth="1"/>
    <col min="7438" max="7678" width="9" style="2"/>
    <col min="7679" max="7679" width="2.4140625" style="2" customWidth="1"/>
    <col min="7680" max="7680" width="5.1640625" style="2" customWidth="1"/>
    <col min="7681" max="7681" width="8.9140625" style="2" customWidth="1"/>
    <col min="7682" max="7682" width="9.5" style="2" customWidth="1"/>
    <col min="7683" max="7683" width="10" style="2" customWidth="1"/>
    <col min="7684" max="7684" width="20.9140625" style="2" customWidth="1"/>
    <col min="7685" max="7685" width="28.08203125" style="2" customWidth="1"/>
    <col min="7686" max="7686" width="14" style="2" customWidth="1"/>
    <col min="7687" max="7688" width="13.58203125" style="2" customWidth="1"/>
    <col min="7689" max="7689" width="10.1640625" style="2" bestFit="1" customWidth="1"/>
    <col min="7690" max="7691" width="9.58203125" style="2" customWidth="1"/>
    <col min="7692" max="7692" width="14.9140625" style="2" customWidth="1"/>
    <col min="7693" max="7693" width="5.58203125" style="2" customWidth="1"/>
    <col min="7694" max="7934" width="9" style="2"/>
    <col min="7935" max="7935" width="2.4140625" style="2" customWidth="1"/>
    <col min="7936" max="7936" width="5.1640625" style="2" customWidth="1"/>
    <col min="7937" max="7937" width="8.9140625" style="2" customWidth="1"/>
    <col min="7938" max="7938" width="9.5" style="2" customWidth="1"/>
    <col min="7939" max="7939" width="10" style="2" customWidth="1"/>
    <col min="7940" max="7940" width="20.9140625" style="2" customWidth="1"/>
    <col min="7941" max="7941" width="28.08203125" style="2" customWidth="1"/>
    <col min="7942" max="7942" width="14" style="2" customWidth="1"/>
    <col min="7943" max="7944" width="13.58203125" style="2" customWidth="1"/>
    <col min="7945" max="7945" width="10.1640625" style="2" bestFit="1" customWidth="1"/>
    <col min="7946" max="7947" width="9.58203125" style="2" customWidth="1"/>
    <col min="7948" max="7948" width="14.9140625" style="2" customWidth="1"/>
    <col min="7949" max="7949" width="5.58203125" style="2" customWidth="1"/>
    <col min="7950" max="8190" width="9" style="2"/>
    <col min="8191" max="8191" width="2.4140625" style="2" customWidth="1"/>
    <col min="8192" max="8192" width="5.1640625" style="2" customWidth="1"/>
    <col min="8193" max="8193" width="8.9140625" style="2" customWidth="1"/>
    <col min="8194" max="8194" width="9.5" style="2" customWidth="1"/>
    <col min="8195" max="8195" width="10" style="2" customWidth="1"/>
    <col min="8196" max="8196" width="20.9140625" style="2" customWidth="1"/>
    <col min="8197" max="8197" width="28.08203125" style="2" customWidth="1"/>
    <col min="8198" max="8198" width="14" style="2" customWidth="1"/>
    <col min="8199" max="8200" width="13.58203125" style="2" customWidth="1"/>
    <col min="8201" max="8201" width="10.1640625" style="2" bestFit="1" customWidth="1"/>
    <col min="8202" max="8203" width="9.58203125" style="2" customWidth="1"/>
    <col min="8204" max="8204" width="14.9140625" style="2" customWidth="1"/>
    <col min="8205" max="8205" width="5.58203125" style="2" customWidth="1"/>
    <col min="8206" max="8446" width="9" style="2"/>
    <col min="8447" max="8447" width="2.4140625" style="2" customWidth="1"/>
    <col min="8448" max="8448" width="5.1640625" style="2" customWidth="1"/>
    <col min="8449" max="8449" width="8.9140625" style="2" customWidth="1"/>
    <col min="8450" max="8450" width="9.5" style="2" customWidth="1"/>
    <col min="8451" max="8451" width="10" style="2" customWidth="1"/>
    <col min="8452" max="8452" width="20.9140625" style="2" customWidth="1"/>
    <col min="8453" max="8453" width="28.08203125" style="2" customWidth="1"/>
    <col min="8454" max="8454" width="14" style="2" customWidth="1"/>
    <col min="8455" max="8456" width="13.58203125" style="2" customWidth="1"/>
    <col min="8457" max="8457" width="10.1640625" style="2" bestFit="1" customWidth="1"/>
    <col min="8458" max="8459" width="9.58203125" style="2" customWidth="1"/>
    <col min="8460" max="8460" width="14.9140625" style="2" customWidth="1"/>
    <col min="8461" max="8461" width="5.58203125" style="2" customWidth="1"/>
    <col min="8462" max="8702" width="9" style="2"/>
    <col min="8703" max="8703" width="2.4140625" style="2" customWidth="1"/>
    <col min="8704" max="8704" width="5.1640625" style="2" customWidth="1"/>
    <col min="8705" max="8705" width="8.9140625" style="2" customWidth="1"/>
    <col min="8706" max="8706" width="9.5" style="2" customWidth="1"/>
    <col min="8707" max="8707" width="10" style="2" customWidth="1"/>
    <col min="8708" max="8708" width="20.9140625" style="2" customWidth="1"/>
    <col min="8709" max="8709" width="28.08203125" style="2" customWidth="1"/>
    <col min="8710" max="8710" width="14" style="2" customWidth="1"/>
    <col min="8711" max="8712" width="13.58203125" style="2" customWidth="1"/>
    <col min="8713" max="8713" width="10.1640625" style="2" bestFit="1" customWidth="1"/>
    <col min="8714" max="8715" width="9.58203125" style="2" customWidth="1"/>
    <col min="8716" max="8716" width="14.9140625" style="2" customWidth="1"/>
    <col min="8717" max="8717" width="5.58203125" style="2" customWidth="1"/>
    <col min="8718" max="8958" width="9" style="2"/>
    <col min="8959" max="8959" width="2.4140625" style="2" customWidth="1"/>
    <col min="8960" max="8960" width="5.1640625" style="2" customWidth="1"/>
    <col min="8961" max="8961" width="8.9140625" style="2" customWidth="1"/>
    <col min="8962" max="8962" width="9.5" style="2" customWidth="1"/>
    <col min="8963" max="8963" width="10" style="2" customWidth="1"/>
    <col min="8964" max="8964" width="20.9140625" style="2" customWidth="1"/>
    <col min="8965" max="8965" width="28.08203125" style="2" customWidth="1"/>
    <col min="8966" max="8966" width="14" style="2" customWidth="1"/>
    <col min="8967" max="8968" width="13.58203125" style="2" customWidth="1"/>
    <col min="8969" max="8969" width="10.1640625" style="2" bestFit="1" customWidth="1"/>
    <col min="8970" max="8971" width="9.58203125" style="2" customWidth="1"/>
    <col min="8972" max="8972" width="14.9140625" style="2" customWidth="1"/>
    <col min="8973" max="8973" width="5.58203125" style="2" customWidth="1"/>
    <col min="8974" max="9214" width="9" style="2"/>
    <col min="9215" max="9215" width="2.4140625" style="2" customWidth="1"/>
    <col min="9216" max="9216" width="5.1640625" style="2" customWidth="1"/>
    <col min="9217" max="9217" width="8.9140625" style="2" customWidth="1"/>
    <col min="9218" max="9218" width="9.5" style="2" customWidth="1"/>
    <col min="9219" max="9219" width="10" style="2" customWidth="1"/>
    <col min="9220" max="9220" width="20.9140625" style="2" customWidth="1"/>
    <col min="9221" max="9221" width="28.08203125" style="2" customWidth="1"/>
    <col min="9222" max="9222" width="14" style="2" customWidth="1"/>
    <col min="9223" max="9224" width="13.58203125" style="2" customWidth="1"/>
    <col min="9225" max="9225" width="10.1640625" style="2" bestFit="1" customWidth="1"/>
    <col min="9226" max="9227" width="9.58203125" style="2" customWidth="1"/>
    <col min="9228" max="9228" width="14.9140625" style="2" customWidth="1"/>
    <col min="9229" max="9229" width="5.58203125" style="2" customWidth="1"/>
    <col min="9230" max="9470" width="9" style="2"/>
    <col min="9471" max="9471" width="2.4140625" style="2" customWidth="1"/>
    <col min="9472" max="9472" width="5.1640625" style="2" customWidth="1"/>
    <col min="9473" max="9473" width="8.9140625" style="2" customWidth="1"/>
    <col min="9474" max="9474" width="9.5" style="2" customWidth="1"/>
    <col min="9475" max="9475" width="10" style="2" customWidth="1"/>
    <col min="9476" max="9476" width="20.9140625" style="2" customWidth="1"/>
    <col min="9477" max="9477" width="28.08203125" style="2" customWidth="1"/>
    <col min="9478" max="9478" width="14" style="2" customWidth="1"/>
    <col min="9479" max="9480" width="13.58203125" style="2" customWidth="1"/>
    <col min="9481" max="9481" width="10.1640625" style="2" bestFit="1" customWidth="1"/>
    <col min="9482" max="9483" width="9.58203125" style="2" customWidth="1"/>
    <col min="9484" max="9484" width="14.9140625" style="2" customWidth="1"/>
    <col min="9485" max="9485" width="5.58203125" style="2" customWidth="1"/>
    <col min="9486" max="9726" width="9" style="2"/>
    <col min="9727" max="9727" width="2.4140625" style="2" customWidth="1"/>
    <col min="9728" max="9728" width="5.1640625" style="2" customWidth="1"/>
    <col min="9729" max="9729" width="8.9140625" style="2" customWidth="1"/>
    <col min="9730" max="9730" width="9.5" style="2" customWidth="1"/>
    <col min="9731" max="9731" width="10" style="2" customWidth="1"/>
    <col min="9732" max="9732" width="20.9140625" style="2" customWidth="1"/>
    <col min="9733" max="9733" width="28.08203125" style="2" customWidth="1"/>
    <col min="9734" max="9734" width="14" style="2" customWidth="1"/>
    <col min="9735" max="9736" width="13.58203125" style="2" customWidth="1"/>
    <col min="9737" max="9737" width="10.1640625" style="2" bestFit="1" customWidth="1"/>
    <col min="9738" max="9739" width="9.58203125" style="2" customWidth="1"/>
    <col min="9740" max="9740" width="14.9140625" style="2" customWidth="1"/>
    <col min="9741" max="9741" width="5.58203125" style="2" customWidth="1"/>
    <col min="9742" max="9982" width="9" style="2"/>
    <col min="9983" max="9983" width="2.4140625" style="2" customWidth="1"/>
    <col min="9984" max="9984" width="5.1640625" style="2" customWidth="1"/>
    <col min="9985" max="9985" width="8.9140625" style="2" customWidth="1"/>
    <col min="9986" max="9986" width="9.5" style="2" customWidth="1"/>
    <col min="9987" max="9987" width="10" style="2" customWidth="1"/>
    <col min="9988" max="9988" width="20.9140625" style="2" customWidth="1"/>
    <col min="9989" max="9989" width="28.08203125" style="2" customWidth="1"/>
    <col min="9990" max="9990" width="14" style="2" customWidth="1"/>
    <col min="9991" max="9992" width="13.58203125" style="2" customWidth="1"/>
    <col min="9993" max="9993" width="10.1640625" style="2" bestFit="1" customWidth="1"/>
    <col min="9994" max="9995" width="9.58203125" style="2" customWidth="1"/>
    <col min="9996" max="9996" width="14.9140625" style="2" customWidth="1"/>
    <col min="9997" max="9997" width="5.58203125" style="2" customWidth="1"/>
    <col min="9998" max="10238" width="9" style="2"/>
    <col min="10239" max="10239" width="2.4140625" style="2" customWidth="1"/>
    <col min="10240" max="10240" width="5.1640625" style="2" customWidth="1"/>
    <col min="10241" max="10241" width="8.9140625" style="2" customWidth="1"/>
    <col min="10242" max="10242" width="9.5" style="2" customWidth="1"/>
    <col min="10243" max="10243" width="10" style="2" customWidth="1"/>
    <col min="10244" max="10244" width="20.9140625" style="2" customWidth="1"/>
    <col min="10245" max="10245" width="28.08203125" style="2" customWidth="1"/>
    <col min="10246" max="10246" width="14" style="2" customWidth="1"/>
    <col min="10247" max="10248" width="13.58203125" style="2" customWidth="1"/>
    <col min="10249" max="10249" width="10.1640625" style="2" bestFit="1" customWidth="1"/>
    <col min="10250" max="10251" width="9.58203125" style="2" customWidth="1"/>
    <col min="10252" max="10252" width="14.9140625" style="2" customWidth="1"/>
    <col min="10253" max="10253" width="5.58203125" style="2" customWidth="1"/>
    <col min="10254" max="10494" width="9" style="2"/>
    <col min="10495" max="10495" width="2.4140625" style="2" customWidth="1"/>
    <col min="10496" max="10496" width="5.1640625" style="2" customWidth="1"/>
    <col min="10497" max="10497" width="8.9140625" style="2" customWidth="1"/>
    <col min="10498" max="10498" width="9.5" style="2" customWidth="1"/>
    <col min="10499" max="10499" width="10" style="2" customWidth="1"/>
    <col min="10500" max="10500" width="20.9140625" style="2" customWidth="1"/>
    <col min="10501" max="10501" width="28.08203125" style="2" customWidth="1"/>
    <col min="10502" max="10502" width="14" style="2" customWidth="1"/>
    <col min="10503" max="10504" width="13.58203125" style="2" customWidth="1"/>
    <col min="10505" max="10505" width="10.1640625" style="2" bestFit="1" customWidth="1"/>
    <col min="10506" max="10507" width="9.58203125" style="2" customWidth="1"/>
    <col min="10508" max="10508" width="14.9140625" style="2" customWidth="1"/>
    <col min="10509" max="10509" width="5.58203125" style="2" customWidth="1"/>
    <col min="10510" max="10750" width="9" style="2"/>
    <col min="10751" max="10751" width="2.4140625" style="2" customWidth="1"/>
    <col min="10752" max="10752" width="5.1640625" style="2" customWidth="1"/>
    <col min="10753" max="10753" width="8.9140625" style="2" customWidth="1"/>
    <col min="10754" max="10754" width="9.5" style="2" customWidth="1"/>
    <col min="10755" max="10755" width="10" style="2" customWidth="1"/>
    <col min="10756" max="10756" width="20.9140625" style="2" customWidth="1"/>
    <col min="10757" max="10757" width="28.08203125" style="2" customWidth="1"/>
    <col min="10758" max="10758" width="14" style="2" customWidth="1"/>
    <col min="10759" max="10760" width="13.58203125" style="2" customWidth="1"/>
    <col min="10761" max="10761" width="10.1640625" style="2" bestFit="1" customWidth="1"/>
    <col min="10762" max="10763" width="9.58203125" style="2" customWidth="1"/>
    <col min="10764" max="10764" width="14.9140625" style="2" customWidth="1"/>
    <col min="10765" max="10765" width="5.58203125" style="2" customWidth="1"/>
    <col min="10766" max="11006" width="9" style="2"/>
    <col min="11007" max="11007" width="2.4140625" style="2" customWidth="1"/>
    <col min="11008" max="11008" width="5.1640625" style="2" customWidth="1"/>
    <col min="11009" max="11009" width="8.9140625" style="2" customWidth="1"/>
    <col min="11010" max="11010" width="9.5" style="2" customWidth="1"/>
    <col min="11011" max="11011" width="10" style="2" customWidth="1"/>
    <col min="11012" max="11012" width="20.9140625" style="2" customWidth="1"/>
    <col min="11013" max="11013" width="28.08203125" style="2" customWidth="1"/>
    <col min="11014" max="11014" width="14" style="2" customWidth="1"/>
    <col min="11015" max="11016" width="13.58203125" style="2" customWidth="1"/>
    <col min="11017" max="11017" width="10.1640625" style="2" bestFit="1" customWidth="1"/>
    <col min="11018" max="11019" width="9.58203125" style="2" customWidth="1"/>
    <col min="11020" max="11020" width="14.9140625" style="2" customWidth="1"/>
    <col min="11021" max="11021" width="5.58203125" style="2" customWidth="1"/>
    <col min="11022" max="11262" width="9" style="2"/>
    <col min="11263" max="11263" width="2.4140625" style="2" customWidth="1"/>
    <col min="11264" max="11264" width="5.1640625" style="2" customWidth="1"/>
    <col min="11265" max="11265" width="8.9140625" style="2" customWidth="1"/>
    <col min="11266" max="11266" width="9.5" style="2" customWidth="1"/>
    <col min="11267" max="11267" width="10" style="2" customWidth="1"/>
    <col min="11268" max="11268" width="20.9140625" style="2" customWidth="1"/>
    <col min="11269" max="11269" width="28.08203125" style="2" customWidth="1"/>
    <col min="11270" max="11270" width="14" style="2" customWidth="1"/>
    <col min="11271" max="11272" width="13.58203125" style="2" customWidth="1"/>
    <col min="11273" max="11273" width="10.1640625" style="2" bestFit="1" customWidth="1"/>
    <col min="11274" max="11275" width="9.58203125" style="2" customWidth="1"/>
    <col min="11276" max="11276" width="14.9140625" style="2" customWidth="1"/>
    <col min="11277" max="11277" width="5.58203125" style="2" customWidth="1"/>
    <col min="11278" max="11518" width="9" style="2"/>
    <col min="11519" max="11519" width="2.4140625" style="2" customWidth="1"/>
    <col min="11520" max="11520" width="5.1640625" style="2" customWidth="1"/>
    <col min="11521" max="11521" width="8.9140625" style="2" customWidth="1"/>
    <col min="11522" max="11522" width="9.5" style="2" customWidth="1"/>
    <col min="11523" max="11523" width="10" style="2" customWidth="1"/>
    <col min="11524" max="11524" width="20.9140625" style="2" customWidth="1"/>
    <col min="11525" max="11525" width="28.08203125" style="2" customWidth="1"/>
    <col min="11526" max="11526" width="14" style="2" customWidth="1"/>
    <col min="11527" max="11528" width="13.58203125" style="2" customWidth="1"/>
    <col min="11529" max="11529" width="10.1640625" style="2" bestFit="1" customWidth="1"/>
    <col min="11530" max="11531" width="9.58203125" style="2" customWidth="1"/>
    <col min="11532" max="11532" width="14.9140625" style="2" customWidth="1"/>
    <col min="11533" max="11533" width="5.58203125" style="2" customWidth="1"/>
    <col min="11534" max="11774" width="9" style="2"/>
    <col min="11775" max="11775" width="2.4140625" style="2" customWidth="1"/>
    <col min="11776" max="11776" width="5.1640625" style="2" customWidth="1"/>
    <col min="11777" max="11777" width="8.9140625" style="2" customWidth="1"/>
    <col min="11778" max="11778" width="9.5" style="2" customWidth="1"/>
    <col min="11779" max="11779" width="10" style="2" customWidth="1"/>
    <col min="11780" max="11780" width="20.9140625" style="2" customWidth="1"/>
    <col min="11781" max="11781" width="28.08203125" style="2" customWidth="1"/>
    <col min="11782" max="11782" width="14" style="2" customWidth="1"/>
    <col min="11783" max="11784" width="13.58203125" style="2" customWidth="1"/>
    <col min="11785" max="11785" width="10.1640625" style="2" bestFit="1" customWidth="1"/>
    <col min="11786" max="11787" width="9.58203125" style="2" customWidth="1"/>
    <col min="11788" max="11788" width="14.9140625" style="2" customWidth="1"/>
    <col min="11789" max="11789" width="5.58203125" style="2" customWidth="1"/>
    <col min="11790" max="12030" width="9" style="2"/>
    <col min="12031" max="12031" width="2.4140625" style="2" customWidth="1"/>
    <col min="12032" max="12032" width="5.1640625" style="2" customWidth="1"/>
    <col min="12033" max="12033" width="8.9140625" style="2" customWidth="1"/>
    <col min="12034" max="12034" width="9.5" style="2" customWidth="1"/>
    <col min="12035" max="12035" width="10" style="2" customWidth="1"/>
    <col min="12036" max="12036" width="20.9140625" style="2" customWidth="1"/>
    <col min="12037" max="12037" width="28.08203125" style="2" customWidth="1"/>
    <col min="12038" max="12038" width="14" style="2" customWidth="1"/>
    <col min="12039" max="12040" width="13.58203125" style="2" customWidth="1"/>
    <col min="12041" max="12041" width="10.1640625" style="2" bestFit="1" customWidth="1"/>
    <col min="12042" max="12043" width="9.58203125" style="2" customWidth="1"/>
    <col min="12044" max="12044" width="14.9140625" style="2" customWidth="1"/>
    <col min="12045" max="12045" width="5.58203125" style="2" customWidth="1"/>
    <col min="12046" max="12286" width="9" style="2"/>
    <col min="12287" max="12287" width="2.4140625" style="2" customWidth="1"/>
    <col min="12288" max="12288" width="5.1640625" style="2" customWidth="1"/>
    <col min="12289" max="12289" width="8.9140625" style="2" customWidth="1"/>
    <col min="12290" max="12290" width="9.5" style="2" customWidth="1"/>
    <col min="12291" max="12291" width="10" style="2" customWidth="1"/>
    <col min="12292" max="12292" width="20.9140625" style="2" customWidth="1"/>
    <col min="12293" max="12293" width="28.08203125" style="2" customWidth="1"/>
    <col min="12294" max="12294" width="14" style="2" customWidth="1"/>
    <col min="12295" max="12296" width="13.58203125" style="2" customWidth="1"/>
    <col min="12297" max="12297" width="10.1640625" style="2" bestFit="1" customWidth="1"/>
    <col min="12298" max="12299" width="9.58203125" style="2" customWidth="1"/>
    <col min="12300" max="12300" width="14.9140625" style="2" customWidth="1"/>
    <col min="12301" max="12301" width="5.58203125" style="2" customWidth="1"/>
    <col min="12302" max="12542" width="9" style="2"/>
    <col min="12543" max="12543" width="2.4140625" style="2" customWidth="1"/>
    <col min="12544" max="12544" width="5.1640625" style="2" customWidth="1"/>
    <col min="12545" max="12545" width="8.9140625" style="2" customWidth="1"/>
    <col min="12546" max="12546" width="9.5" style="2" customWidth="1"/>
    <col min="12547" max="12547" width="10" style="2" customWidth="1"/>
    <col min="12548" max="12548" width="20.9140625" style="2" customWidth="1"/>
    <col min="12549" max="12549" width="28.08203125" style="2" customWidth="1"/>
    <col min="12550" max="12550" width="14" style="2" customWidth="1"/>
    <col min="12551" max="12552" width="13.58203125" style="2" customWidth="1"/>
    <col min="12553" max="12553" width="10.1640625" style="2" bestFit="1" customWidth="1"/>
    <col min="12554" max="12555" width="9.58203125" style="2" customWidth="1"/>
    <col min="12556" max="12556" width="14.9140625" style="2" customWidth="1"/>
    <col min="12557" max="12557" width="5.58203125" style="2" customWidth="1"/>
    <col min="12558" max="12798" width="9" style="2"/>
    <col min="12799" max="12799" width="2.4140625" style="2" customWidth="1"/>
    <col min="12800" max="12800" width="5.1640625" style="2" customWidth="1"/>
    <col min="12801" max="12801" width="8.9140625" style="2" customWidth="1"/>
    <col min="12802" max="12802" width="9.5" style="2" customWidth="1"/>
    <col min="12803" max="12803" width="10" style="2" customWidth="1"/>
    <col min="12804" max="12804" width="20.9140625" style="2" customWidth="1"/>
    <col min="12805" max="12805" width="28.08203125" style="2" customWidth="1"/>
    <col min="12806" max="12806" width="14" style="2" customWidth="1"/>
    <col min="12807" max="12808" width="13.58203125" style="2" customWidth="1"/>
    <col min="12809" max="12809" width="10.1640625" style="2" bestFit="1" customWidth="1"/>
    <col min="12810" max="12811" width="9.58203125" style="2" customWidth="1"/>
    <col min="12812" max="12812" width="14.9140625" style="2" customWidth="1"/>
    <col min="12813" max="12813" width="5.58203125" style="2" customWidth="1"/>
    <col min="12814" max="13054" width="9" style="2"/>
    <col min="13055" max="13055" width="2.4140625" style="2" customWidth="1"/>
    <col min="13056" max="13056" width="5.1640625" style="2" customWidth="1"/>
    <col min="13057" max="13057" width="8.9140625" style="2" customWidth="1"/>
    <col min="13058" max="13058" width="9.5" style="2" customWidth="1"/>
    <col min="13059" max="13059" width="10" style="2" customWidth="1"/>
    <col min="13060" max="13060" width="20.9140625" style="2" customWidth="1"/>
    <col min="13061" max="13061" width="28.08203125" style="2" customWidth="1"/>
    <col min="13062" max="13062" width="14" style="2" customWidth="1"/>
    <col min="13063" max="13064" width="13.58203125" style="2" customWidth="1"/>
    <col min="13065" max="13065" width="10.1640625" style="2" bestFit="1" customWidth="1"/>
    <col min="13066" max="13067" width="9.58203125" style="2" customWidth="1"/>
    <col min="13068" max="13068" width="14.9140625" style="2" customWidth="1"/>
    <col min="13069" max="13069" width="5.58203125" style="2" customWidth="1"/>
    <col min="13070" max="13310" width="9" style="2"/>
    <col min="13311" max="13311" width="2.4140625" style="2" customWidth="1"/>
    <col min="13312" max="13312" width="5.1640625" style="2" customWidth="1"/>
    <col min="13313" max="13313" width="8.9140625" style="2" customWidth="1"/>
    <col min="13314" max="13314" width="9.5" style="2" customWidth="1"/>
    <col min="13315" max="13315" width="10" style="2" customWidth="1"/>
    <col min="13316" max="13316" width="20.9140625" style="2" customWidth="1"/>
    <col min="13317" max="13317" width="28.08203125" style="2" customWidth="1"/>
    <col min="13318" max="13318" width="14" style="2" customWidth="1"/>
    <col min="13319" max="13320" width="13.58203125" style="2" customWidth="1"/>
    <col min="13321" max="13321" width="10.1640625" style="2" bestFit="1" customWidth="1"/>
    <col min="13322" max="13323" width="9.58203125" style="2" customWidth="1"/>
    <col min="13324" max="13324" width="14.9140625" style="2" customWidth="1"/>
    <col min="13325" max="13325" width="5.58203125" style="2" customWidth="1"/>
    <col min="13326" max="13566" width="9" style="2"/>
    <col min="13567" max="13567" width="2.4140625" style="2" customWidth="1"/>
    <col min="13568" max="13568" width="5.1640625" style="2" customWidth="1"/>
    <col min="13569" max="13569" width="8.9140625" style="2" customWidth="1"/>
    <col min="13570" max="13570" width="9.5" style="2" customWidth="1"/>
    <col min="13571" max="13571" width="10" style="2" customWidth="1"/>
    <col min="13572" max="13572" width="20.9140625" style="2" customWidth="1"/>
    <col min="13573" max="13573" width="28.08203125" style="2" customWidth="1"/>
    <col min="13574" max="13574" width="14" style="2" customWidth="1"/>
    <col min="13575" max="13576" width="13.58203125" style="2" customWidth="1"/>
    <col min="13577" max="13577" width="10.1640625" style="2" bestFit="1" customWidth="1"/>
    <col min="13578" max="13579" width="9.58203125" style="2" customWidth="1"/>
    <col min="13580" max="13580" width="14.9140625" style="2" customWidth="1"/>
    <col min="13581" max="13581" width="5.58203125" style="2" customWidth="1"/>
    <col min="13582" max="13822" width="9" style="2"/>
    <col min="13823" max="13823" width="2.4140625" style="2" customWidth="1"/>
    <col min="13824" max="13824" width="5.1640625" style="2" customWidth="1"/>
    <col min="13825" max="13825" width="8.9140625" style="2" customWidth="1"/>
    <col min="13826" max="13826" width="9.5" style="2" customWidth="1"/>
    <col min="13827" max="13827" width="10" style="2" customWidth="1"/>
    <col min="13828" max="13828" width="20.9140625" style="2" customWidth="1"/>
    <col min="13829" max="13829" width="28.08203125" style="2" customWidth="1"/>
    <col min="13830" max="13830" width="14" style="2" customWidth="1"/>
    <col min="13831" max="13832" width="13.58203125" style="2" customWidth="1"/>
    <col min="13833" max="13833" width="10.1640625" style="2" bestFit="1" customWidth="1"/>
    <col min="13834" max="13835" width="9.58203125" style="2" customWidth="1"/>
    <col min="13836" max="13836" width="14.9140625" style="2" customWidth="1"/>
    <col min="13837" max="13837" width="5.58203125" style="2" customWidth="1"/>
    <col min="13838" max="14078" width="9" style="2"/>
    <col min="14079" max="14079" width="2.4140625" style="2" customWidth="1"/>
    <col min="14080" max="14080" width="5.1640625" style="2" customWidth="1"/>
    <col min="14081" max="14081" width="8.9140625" style="2" customWidth="1"/>
    <col min="14082" max="14082" width="9.5" style="2" customWidth="1"/>
    <col min="14083" max="14083" width="10" style="2" customWidth="1"/>
    <col min="14084" max="14084" width="20.9140625" style="2" customWidth="1"/>
    <col min="14085" max="14085" width="28.08203125" style="2" customWidth="1"/>
    <col min="14086" max="14086" width="14" style="2" customWidth="1"/>
    <col min="14087" max="14088" width="13.58203125" style="2" customWidth="1"/>
    <col min="14089" max="14089" width="10.1640625" style="2" bestFit="1" customWidth="1"/>
    <col min="14090" max="14091" width="9.58203125" style="2" customWidth="1"/>
    <col min="14092" max="14092" width="14.9140625" style="2" customWidth="1"/>
    <col min="14093" max="14093" width="5.58203125" style="2" customWidth="1"/>
    <col min="14094" max="14334" width="9" style="2"/>
    <col min="14335" max="14335" width="2.4140625" style="2" customWidth="1"/>
    <col min="14336" max="14336" width="5.1640625" style="2" customWidth="1"/>
    <col min="14337" max="14337" width="8.9140625" style="2" customWidth="1"/>
    <col min="14338" max="14338" width="9.5" style="2" customWidth="1"/>
    <col min="14339" max="14339" width="10" style="2" customWidth="1"/>
    <col min="14340" max="14340" width="20.9140625" style="2" customWidth="1"/>
    <col min="14341" max="14341" width="28.08203125" style="2" customWidth="1"/>
    <col min="14342" max="14342" width="14" style="2" customWidth="1"/>
    <col min="14343" max="14344" width="13.58203125" style="2" customWidth="1"/>
    <col min="14345" max="14345" width="10.1640625" style="2" bestFit="1" customWidth="1"/>
    <col min="14346" max="14347" width="9.58203125" style="2" customWidth="1"/>
    <col min="14348" max="14348" width="14.9140625" style="2" customWidth="1"/>
    <col min="14349" max="14349" width="5.58203125" style="2" customWidth="1"/>
    <col min="14350" max="14590" width="9" style="2"/>
    <col min="14591" max="14591" width="2.4140625" style="2" customWidth="1"/>
    <col min="14592" max="14592" width="5.1640625" style="2" customWidth="1"/>
    <col min="14593" max="14593" width="8.9140625" style="2" customWidth="1"/>
    <col min="14594" max="14594" width="9.5" style="2" customWidth="1"/>
    <col min="14595" max="14595" width="10" style="2" customWidth="1"/>
    <col min="14596" max="14596" width="20.9140625" style="2" customWidth="1"/>
    <col min="14597" max="14597" width="28.08203125" style="2" customWidth="1"/>
    <col min="14598" max="14598" width="14" style="2" customWidth="1"/>
    <col min="14599" max="14600" width="13.58203125" style="2" customWidth="1"/>
    <col min="14601" max="14601" width="10.1640625" style="2" bestFit="1" customWidth="1"/>
    <col min="14602" max="14603" width="9.58203125" style="2" customWidth="1"/>
    <col min="14604" max="14604" width="14.9140625" style="2" customWidth="1"/>
    <col min="14605" max="14605" width="5.58203125" style="2" customWidth="1"/>
    <col min="14606" max="14846" width="9" style="2"/>
    <col min="14847" max="14847" width="2.4140625" style="2" customWidth="1"/>
    <col min="14848" max="14848" width="5.1640625" style="2" customWidth="1"/>
    <col min="14849" max="14849" width="8.9140625" style="2" customWidth="1"/>
    <col min="14850" max="14850" width="9.5" style="2" customWidth="1"/>
    <col min="14851" max="14851" width="10" style="2" customWidth="1"/>
    <col min="14852" max="14852" width="20.9140625" style="2" customWidth="1"/>
    <col min="14853" max="14853" width="28.08203125" style="2" customWidth="1"/>
    <col min="14854" max="14854" width="14" style="2" customWidth="1"/>
    <col min="14855" max="14856" width="13.58203125" style="2" customWidth="1"/>
    <col min="14857" max="14857" width="10.1640625" style="2" bestFit="1" customWidth="1"/>
    <col min="14858" max="14859" width="9.58203125" style="2" customWidth="1"/>
    <col min="14860" max="14860" width="14.9140625" style="2" customWidth="1"/>
    <col min="14861" max="14861" width="5.58203125" style="2" customWidth="1"/>
    <col min="14862" max="15102" width="9" style="2"/>
    <col min="15103" max="15103" width="2.4140625" style="2" customWidth="1"/>
    <col min="15104" max="15104" width="5.1640625" style="2" customWidth="1"/>
    <col min="15105" max="15105" width="8.9140625" style="2" customWidth="1"/>
    <col min="15106" max="15106" width="9.5" style="2" customWidth="1"/>
    <col min="15107" max="15107" width="10" style="2" customWidth="1"/>
    <col min="15108" max="15108" width="20.9140625" style="2" customWidth="1"/>
    <col min="15109" max="15109" width="28.08203125" style="2" customWidth="1"/>
    <col min="15110" max="15110" width="14" style="2" customWidth="1"/>
    <col min="15111" max="15112" width="13.58203125" style="2" customWidth="1"/>
    <col min="15113" max="15113" width="10.1640625" style="2" bestFit="1" customWidth="1"/>
    <col min="15114" max="15115" width="9.58203125" style="2" customWidth="1"/>
    <col min="15116" max="15116" width="14.9140625" style="2" customWidth="1"/>
    <col min="15117" max="15117" width="5.58203125" style="2" customWidth="1"/>
    <col min="15118" max="15358" width="9" style="2"/>
    <col min="15359" max="15359" width="2.4140625" style="2" customWidth="1"/>
    <col min="15360" max="15360" width="5.1640625" style="2" customWidth="1"/>
    <col min="15361" max="15361" width="8.9140625" style="2" customWidth="1"/>
    <col min="15362" max="15362" width="9.5" style="2" customWidth="1"/>
    <col min="15363" max="15363" width="10" style="2" customWidth="1"/>
    <col min="15364" max="15364" width="20.9140625" style="2" customWidth="1"/>
    <col min="15365" max="15365" width="28.08203125" style="2" customWidth="1"/>
    <col min="15366" max="15366" width="14" style="2" customWidth="1"/>
    <col min="15367" max="15368" width="13.58203125" style="2" customWidth="1"/>
    <col min="15369" max="15369" width="10.1640625" style="2" bestFit="1" customWidth="1"/>
    <col min="15370" max="15371" width="9.58203125" style="2" customWidth="1"/>
    <col min="15372" max="15372" width="14.9140625" style="2" customWidth="1"/>
    <col min="15373" max="15373" width="5.58203125" style="2" customWidth="1"/>
    <col min="15374" max="15614" width="9" style="2"/>
    <col min="15615" max="15615" width="2.4140625" style="2" customWidth="1"/>
    <col min="15616" max="15616" width="5.1640625" style="2" customWidth="1"/>
    <col min="15617" max="15617" width="8.9140625" style="2" customWidth="1"/>
    <col min="15618" max="15618" width="9.5" style="2" customWidth="1"/>
    <col min="15619" max="15619" width="10" style="2" customWidth="1"/>
    <col min="15620" max="15620" width="20.9140625" style="2" customWidth="1"/>
    <col min="15621" max="15621" width="28.08203125" style="2" customWidth="1"/>
    <col min="15622" max="15622" width="14" style="2" customWidth="1"/>
    <col min="15623" max="15624" width="13.58203125" style="2" customWidth="1"/>
    <col min="15625" max="15625" width="10.1640625" style="2" bestFit="1" customWidth="1"/>
    <col min="15626" max="15627" width="9.58203125" style="2" customWidth="1"/>
    <col min="15628" max="15628" width="14.9140625" style="2" customWidth="1"/>
    <col min="15629" max="15629" width="5.58203125" style="2" customWidth="1"/>
    <col min="15630" max="15870" width="9" style="2"/>
    <col min="15871" max="15871" width="2.4140625" style="2" customWidth="1"/>
    <col min="15872" max="15872" width="5.1640625" style="2" customWidth="1"/>
    <col min="15873" max="15873" width="8.9140625" style="2" customWidth="1"/>
    <col min="15874" max="15874" width="9.5" style="2" customWidth="1"/>
    <col min="15875" max="15875" width="10" style="2" customWidth="1"/>
    <col min="15876" max="15876" width="20.9140625" style="2" customWidth="1"/>
    <col min="15877" max="15877" width="28.08203125" style="2" customWidth="1"/>
    <col min="15878" max="15878" width="14" style="2" customWidth="1"/>
    <col min="15879" max="15880" width="13.58203125" style="2" customWidth="1"/>
    <col min="15881" max="15881" width="10.1640625" style="2" bestFit="1" customWidth="1"/>
    <col min="15882" max="15883" width="9.58203125" style="2" customWidth="1"/>
    <col min="15884" max="15884" width="14.9140625" style="2" customWidth="1"/>
    <col min="15885" max="15885" width="5.58203125" style="2" customWidth="1"/>
    <col min="15886" max="16126" width="9" style="2"/>
    <col min="16127" max="16127" width="2.4140625" style="2" customWidth="1"/>
    <col min="16128" max="16128" width="5.1640625" style="2" customWidth="1"/>
    <col min="16129" max="16129" width="8.9140625" style="2" customWidth="1"/>
    <col min="16130" max="16130" width="9.5" style="2" customWidth="1"/>
    <col min="16131" max="16131" width="10" style="2" customWidth="1"/>
    <col min="16132" max="16132" width="20.9140625" style="2" customWidth="1"/>
    <col min="16133" max="16133" width="28.08203125" style="2" customWidth="1"/>
    <col min="16134" max="16134" width="14" style="2" customWidth="1"/>
    <col min="16135" max="16136" width="13.58203125" style="2" customWidth="1"/>
    <col min="16137" max="16137" width="10.1640625" style="2" bestFit="1" customWidth="1"/>
    <col min="16138" max="16139" width="9.58203125" style="2" customWidth="1"/>
    <col min="16140" max="16140" width="14.9140625" style="2" customWidth="1"/>
    <col min="16141" max="16141" width="5.58203125" style="2" customWidth="1"/>
    <col min="16142" max="16384" width="9" style="2"/>
  </cols>
  <sheetData>
    <row r="1" spans="1:13" ht="25.5" customHeight="1">
      <c r="B1" s="98" t="s">
        <v>18</v>
      </c>
      <c r="C1" s="98" t="s">
        <v>32</v>
      </c>
      <c r="D1" s="99"/>
    </row>
    <row r="2" spans="1:13" ht="25.5" customHeight="1">
      <c r="B2" s="47" t="s">
        <v>72</v>
      </c>
      <c r="C2" s="47"/>
      <c r="F2" s="47" t="s">
        <v>216</v>
      </c>
    </row>
    <row r="3" spans="1:13" s="9" customFormat="1" ht="27.75" customHeight="1">
      <c r="A3" s="7"/>
      <c r="B3" s="787" t="s">
        <v>0</v>
      </c>
      <c r="C3" s="782" t="s">
        <v>1</v>
      </c>
      <c r="D3" s="789" t="s">
        <v>2</v>
      </c>
      <c r="E3" s="789" t="s">
        <v>8</v>
      </c>
      <c r="F3" s="782" t="s">
        <v>4</v>
      </c>
      <c r="G3" s="783" t="s">
        <v>5</v>
      </c>
      <c r="H3" s="783" t="s">
        <v>65</v>
      </c>
      <c r="I3" s="783" t="s">
        <v>29</v>
      </c>
      <c r="J3" s="783" t="s">
        <v>57</v>
      </c>
      <c r="K3" s="787" t="s">
        <v>73</v>
      </c>
      <c r="L3" s="791" t="s">
        <v>163</v>
      </c>
      <c r="M3" s="782" t="s">
        <v>6</v>
      </c>
    </row>
    <row r="4" spans="1:13" s="9" customFormat="1" ht="27.75" customHeight="1">
      <c r="A4" s="7"/>
      <c r="B4" s="788"/>
      <c r="C4" s="782"/>
      <c r="D4" s="789"/>
      <c r="E4" s="789"/>
      <c r="F4" s="782"/>
      <c r="G4" s="784"/>
      <c r="H4" s="784"/>
      <c r="I4" s="784"/>
      <c r="J4" s="784"/>
      <c r="K4" s="790"/>
      <c r="L4" s="792"/>
      <c r="M4" s="782"/>
    </row>
    <row r="5" spans="1:13" ht="18" customHeight="1">
      <c r="A5" s="1"/>
      <c r="B5" s="33">
        <v>1</v>
      </c>
      <c r="C5" s="411">
        <v>100001</v>
      </c>
      <c r="D5" s="366" t="s">
        <v>217</v>
      </c>
      <c r="E5" s="367" t="s">
        <v>53</v>
      </c>
      <c r="F5" s="368" t="s">
        <v>159</v>
      </c>
      <c r="G5" s="412">
        <v>5000</v>
      </c>
      <c r="H5" s="412">
        <f>G5*7%</f>
        <v>350.00000000000006</v>
      </c>
      <c r="I5" s="412">
        <f>G5*3/100</f>
        <v>150</v>
      </c>
      <c r="J5" s="412">
        <f>G5+H5-I5</f>
        <v>5200</v>
      </c>
      <c r="K5" s="365" t="s">
        <v>161</v>
      </c>
      <c r="L5" s="413" t="s">
        <v>167</v>
      </c>
      <c r="M5" s="414"/>
    </row>
    <row r="6" spans="1:13" ht="18" customHeight="1">
      <c r="A6" s="1"/>
      <c r="B6" s="33">
        <v>2</v>
      </c>
      <c r="C6" s="411">
        <v>100002</v>
      </c>
      <c r="D6" s="366" t="s">
        <v>217</v>
      </c>
      <c r="E6" s="367" t="s">
        <v>162</v>
      </c>
      <c r="F6" s="368" t="s">
        <v>159</v>
      </c>
      <c r="G6" s="412">
        <v>2500</v>
      </c>
      <c r="H6" s="412">
        <f>G6*7%</f>
        <v>175.00000000000003</v>
      </c>
      <c r="I6" s="412">
        <f>G6*3/100</f>
        <v>75</v>
      </c>
      <c r="J6" s="412">
        <f>G6+H6-I6</f>
        <v>2600</v>
      </c>
      <c r="K6" s="365" t="s">
        <v>55</v>
      </c>
      <c r="L6" s="413" t="s">
        <v>168</v>
      </c>
      <c r="M6" s="414"/>
    </row>
    <row r="7" spans="1:13" ht="18" customHeight="1">
      <c r="A7" s="1"/>
      <c r="B7" s="33">
        <v>3</v>
      </c>
      <c r="C7" s="415"/>
      <c r="D7" s="416"/>
      <c r="E7" s="364"/>
      <c r="F7" s="370"/>
      <c r="G7" s="417"/>
      <c r="H7" s="417"/>
      <c r="I7" s="418"/>
      <c r="J7" s="418">
        <f t="shared" ref="J7:J23" si="0">G7-I7</f>
        <v>0</v>
      </c>
      <c r="K7" s="413"/>
      <c r="L7" s="413"/>
      <c r="M7" s="419"/>
    </row>
    <row r="8" spans="1:13" ht="18" customHeight="1">
      <c r="A8" s="1"/>
      <c r="B8" s="33">
        <v>4</v>
      </c>
      <c r="C8" s="415"/>
      <c r="D8" s="416"/>
      <c r="E8" s="364"/>
      <c r="F8" s="370"/>
      <c r="G8" s="417"/>
      <c r="H8" s="417"/>
      <c r="I8" s="418"/>
      <c r="J8" s="418">
        <f t="shared" si="0"/>
        <v>0</v>
      </c>
      <c r="K8" s="364"/>
      <c r="L8" s="364"/>
      <c r="M8" s="419"/>
    </row>
    <row r="9" spans="1:13" ht="18" customHeight="1">
      <c r="A9" s="1"/>
      <c r="B9" s="33">
        <v>5</v>
      </c>
      <c r="C9" s="415"/>
      <c r="D9" s="416"/>
      <c r="E9" s="364"/>
      <c r="F9" s="370"/>
      <c r="G9" s="417"/>
      <c r="H9" s="417"/>
      <c r="I9" s="418"/>
      <c r="J9" s="418">
        <f t="shared" si="0"/>
        <v>0</v>
      </c>
      <c r="K9" s="413"/>
      <c r="L9" s="413"/>
      <c r="M9" s="419"/>
    </row>
    <row r="10" spans="1:13" ht="18" customHeight="1">
      <c r="A10" s="1"/>
      <c r="B10" s="33">
        <v>6</v>
      </c>
      <c r="C10" s="415"/>
      <c r="D10" s="364"/>
      <c r="E10" s="364"/>
      <c r="F10" s="370"/>
      <c r="G10" s="417"/>
      <c r="H10" s="417"/>
      <c r="I10" s="418"/>
      <c r="J10" s="418">
        <f t="shared" si="0"/>
        <v>0</v>
      </c>
      <c r="K10" s="364"/>
      <c r="L10" s="364"/>
      <c r="M10" s="419"/>
    </row>
    <row r="11" spans="1:13" ht="18" customHeight="1">
      <c r="A11" s="1"/>
      <c r="B11" s="33">
        <v>7</v>
      </c>
      <c r="C11" s="415"/>
      <c r="D11" s="416"/>
      <c r="E11" s="364"/>
      <c r="F11" s="370"/>
      <c r="G11" s="417"/>
      <c r="H11" s="417"/>
      <c r="I11" s="418"/>
      <c r="J11" s="418">
        <f t="shared" si="0"/>
        <v>0</v>
      </c>
      <c r="K11" s="413"/>
      <c r="L11" s="413"/>
      <c r="M11" s="419"/>
    </row>
    <row r="12" spans="1:13" ht="18" customHeight="1">
      <c r="A12" s="1"/>
      <c r="B12" s="33">
        <v>8</v>
      </c>
      <c r="C12" s="415"/>
      <c r="D12" s="364"/>
      <c r="E12" s="364"/>
      <c r="F12" s="370"/>
      <c r="G12" s="417"/>
      <c r="H12" s="417"/>
      <c r="I12" s="418"/>
      <c r="J12" s="418">
        <f t="shared" si="0"/>
        <v>0</v>
      </c>
      <c r="K12" s="364"/>
      <c r="L12" s="364"/>
      <c r="M12" s="419"/>
    </row>
    <row r="13" spans="1:13" ht="18" customHeight="1">
      <c r="A13" s="1"/>
      <c r="B13" s="33">
        <v>9</v>
      </c>
      <c r="C13" s="415"/>
      <c r="D13" s="416"/>
      <c r="E13" s="364"/>
      <c r="F13" s="370"/>
      <c r="G13" s="417"/>
      <c r="H13" s="417"/>
      <c r="I13" s="418"/>
      <c r="J13" s="418">
        <f t="shared" si="0"/>
        <v>0</v>
      </c>
      <c r="K13" s="413"/>
      <c r="L13" s="413"/>
      <c r="M13" s="419"/>
    </row>
    <row r="14" spans="1:13" ht="18" customHeight="1">
      <c r="A14" s="1"/>
      <c r="B14" s="33">
        <v>10</v>
      </c>
      <c r="C14" s="415"/>
      <c r="D14" s="364"/>
      <c r="E14" s="364"/>
      <c r="F14" s="370"/>
      <c r="G14" s="417"/>
      <c r="H14" s="417"/>
      <c r="I14" s="418"/>
      <c r="J14" s="418">
        <f t="shared" si="0"/>
        <v>0</v>
      </c>
      <c r="K14" s="364"/>
      <c r="L14" s="364"/>
      <c r="M14" s="419"/>
    </row>
    <row r="15" spans="1:13" ht="18" customHeight="1">
      <c r="A15" s="1"/>
      <c r="B15" s="33">
        <v>11</v>
      </c>
      <c r="C15" s="415"/>
      <c r="D15" s="364"/>
      <c r="E15" s="364"/>
      <c r="F15" s="370"/>
      <c r="G15" s="417"/>
      <c r="H15" s="417"/>
      <c r="I15" s="418"/>
      <c r="J15" s="418">
        <f t="shared" si="0"/>
        <v>0</v>
      </c>
      <c r="K15" s="364"/>
      <c r="L15" s="364"/>
      <c r="M15" s="419"/>
    </row>
    <row r="16" spans="1:13" ht="18" customHeight="1">
      <c r="A16" s="1"/>
      <c r="B16" s="33">
        <v>12</v>
      </c>
      <c r="C16" s="415"/>
      <c r="D16" s="364"/>
      <c r="E16" s="364"/>
      <c r="F16" s="370"/>
      <c r="G16" s="417"/>
      <c r="H16" s="417"/>
      <c r="I16" s="418"/>
      <c r="J16" s="418">
        <f t="shared" si="0"/>
        <v>0</v>
      </c>
      <c r="K16" s="364"/>
      <c r="L16" s="364"/>
      <c r="M16" s="420"/>
    </row>
    <row r="17" spans="1:13" ht="18" customHeight="1">
      <c r="A17" s="1"/>
      <c r="B17" s="33">
        <v>13</v>
      </c>
      <c r="C17" s="415"/>
      <c r="D17" s="364"/>
      <c r="E17" s="364"/>
      <c r="F17" s="370"/>
      <c r="G17" s="417"/>
      <c r="H17" s="417"/>
      <c r="I17" s="418"/>
      <c r="J17" s="418">
        <f t="shared" si="0"/>
        <v>0</v>
      </c>
      <c r="K17" s="364"/>
      <c r="L17" s="364"/>
      <c r="M17" s="420"/>
    </row>
    <row r="18" spans="1:13" ht="18" customHeight="1">
      <c r="A18" s="1"/>
      <c r="B18" s="33">
        <v>14</v>
      </c>
      <c r="C18" s="415"/>
      <c r="D18" s="364"/>
      <c r="E18" s="364"/>
      <c r="F18" s="370"/>
      <c r="G18" s="417"/>
      <c r="H18" s="417"/>
      <c r="I18" s="418"/>
      <c r="J18" s="418">
        <f t="shared" si="0"/>
        <v>0</v>
      </c>
      <c r="K18" s="364"/>
      <c r="L18" s="364"/>
      <c r="M18" s="420"/>
    </row>
    <row r="19" spans="1:13" ht="18" customHeight="1">
      <c r="A19" s="1"/>
      <c r="B19" s="33">
        <v>15</v>
      </c>
      <c r="C19" s="415"/>
      <c r="D19" s="364"/>
      <c r="E19" s="364"/>
      <c r="F19" s="370"/>
      <c r="G19" s="417"/>
      <c r="H19" s="417"/>
      <c r="I19" s="418"/>
      <c r="J19" s="418">
        <f t="shared" si="0"/>
        <v>0</v>
      </c>
      <c r="K19" s="364"/>
      <c r="L19" s="364"/>
      <c r="M19" s="420"/>
    </row>
    <row r="20" spans="1:13" ht="18" customHeight="1">
      <c r="A20" s="1"/>
      <c r="B20" s="33">
        <v>16</v>
      </c>
      <c r="C20" s="415"/>
      <c r="D20" s="364"/>
      <c r="E20" s="364"/>
      <c r="F20" s="370"/>
      <c r="G20" s="417"/>
      <c r="H20" s="417"/>
      <c r="I20" s="418"/>
      <c r="J20" s="418">
        <f t="shared" si="0"/>
        <v>0</v>
      </c>
      <c r="K20" s="364"/>
      <c r="L20" s="364"/>
      <c r="M20" s="420"/>
    </row>
    <row r="21" spans="1:13" ht="18" customHeight="1">
      <c r="A21" s="1"/>
      <c r="B21" s="33">
        <v>17</v>
      </c>
      <c r="C21" s="415"/>
      <c r="D21" s="364"/>
      <c r="E21" s="364"/>
      <c r="F21" s="370"/>
      <c r="G21" s="417"/>
      <c r="H21" s="417"/>
      <c r="I21" s="418"/>
      <c r="J21" s="418">
        <f t="shared" si="0"/>
        <v>0</v>
      </c>
      <c r="K21" s="364"/>
      <c r="L21" s="364"/>
      <c r="M21" s="420"/>
    </row>
    <row r="22" spans="1:13" ht="18" customHeight="1">
      <c r="A22" s="1"/>
      <c r="B22" s="33">
        <v>18</v>
      </c>
      <c r="C22" s="415"/>
      <c r="D22" s="364"/>
      <c r="E22" s="364"/>
      <c r="F22" s="370"/>
      <c r="G22" s="417"/>
      <c r="H22" s="417"/>
      <c r="I22" s="418"/>
      <c r="J22" s="418">
        <f t="shared" si="0"/>
        <v>0</v>
      </c>
      <c r="K22" s="364"/>
      <c r="L22" s="364"/>
      <c r="M22" s="420"/>
    </row>
    <row r="23" spans="1:13" ht="18" customHeight="1">
      <c r="A23" s="1"/>
      <c r="B23" s="33">
        <v>19</v>
      </c>
      <c r="C23" s="415"/>
      <c r="D23" s="364"/>
      <c r="E23" s="364"/>
      <c r="F23" s="370"/>
      <c r="G23" s="417"/>
      <c r="H23" s="417"/>
      <c r="I23" s="418"/>
      <c r="J23" s="418">
        <f t="shared" si="0"/>
        <v>0</v>
      </c>
      <c r="K23" s="364"/>
      <c r="L23" s="364"/>
      <c r="M23" s="420"/>
    </row>
    <row r="24" spans="1:13" ht="26.25" customHeight="1">
      <c r="A24" s="1"/>
      <c r="B24" s="785" t="s">
        <v>7</v>
      </c>
      <c r="C24" s="786"/>
      <c r="D24" s="786"/>
      <c r="E24" s="786"/>
      <c r="F24" s="786"/>
      <c r="G24" s="102">
        <f>SUM(G5:G23)</f>
        <v>7500</v>
      </c>
      <c r="H24" s="102">
        <f>SUM(H5:H23)</f>
        <v>525.00000000000011</v>
      </c>
      <c r="I24" s="102">
        <f>SUM(I5:I23)</f>
        <v>225</v>
      </c>
      <c r="J24" s="102">
        <f>SUM(J5:J23)</f>
        <v>7800</v>
      </c>
      <c r="K24" s="102"/>
      <c r="L24" s="102"/>
      <c r="M24" s="27"/>
    </row>
  </sheetData>
  <sheetProtection selectLockedCells="1"/>
  <mergeCells count="13">
    <mergeCell ref="M3:M4"/>
    <mergeCell ref="I3:I4"/>
    <mergeCell ref="B24:F24"/>
    <mergeCell ref="B3:B4"/>
    <mergeCell ref="C3:C4"/>
    <mergeCell ref="D3:D4"/>
    <mergeCell ref="E3:E4"/>
    <mergeCell ref="F3:F4"/>
    <mergeCell ref="G3:G4"/>
    <mergeCell ref="K3:K4"/>
    <mergeCell ref="J3:J4"/>
    <mergeCell ref="H3:H4"/>
    <mergeCell ref="L3:L4"/>
  </mergeCells>
  <pageMargins left="0.19685039370078741" right="0.19685039370078741" top="0.35433070866141736" bottom="0.23622047244094491" header="0.31496062992125984" footer="0.31496062992125984"/>
  <pageSetup paperSize="9" scale="80" fitToWidth="0" fitToHeight="0" orientation="landscape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44"/>
  <sheetViews>
    <sheetView view="pageBreakPreview" zoomScale="60" zoomScaleNormal="100" workbookViewId="0">
      <selection activeCell="Y42" sqref="Y42"/>
    </sheetView>
  </sheetViews>
  <sheetFormatPr defaultColWidth="9" defaultRowHeight="24.5"/>
  <cols>
    <col min="1" max="1" width="11.1640625" style="53" customWidth="1"/>
    <col min="2" max="2" width="9.58203125" style="53" customWidth="1"/>
    <col min="3" max="3" width="40.08203125" style="53" customWidth="1"/>
    <col min="4" max="4" width="15.4140625" style="53" customWidth="1"/>
    <col min="5" max="5" width="17.08203125" style="53" customWidth="1"/>
    <col min="6" max="16384" width="9" style="53"/>
  </cols>
  <sheetData>
    <row r="1" spans="1:14">
      <c r="A1" s="52"/>
      <c r="B1" s="52"/>
      <c r="C1" s="52"/>
      <c r="D1" s="52"/>
      <c r="E1" s="52"/>
    </row>
    <row r="3" spans="1:14" ht="34.5">
      <c r="A3" s="794" t="s">
        <v>51</v>
      </c>
      <c r="B3" s="794"/>
      <c r="C3" s="794"/>
      <c r="D3" s="794"/>
      <c r="E3" s="794"/>
      <c r="F3" s="54"/>
      <c r="G3" s="54"/>
      <c r="H3" s="54"/>
      <c r="I3" s="54"/>
      <c r="J3" s="54"/>
      <c r="K3" s="54"/>
      <c r="L3" s="54"/>
      <c r="M3" s="54"/>
      <c r="N3" s="54"/>
    </row>
    <row r="5" spans="1:14" ht="21.75" customHeight="1">
      <c r="D5" s="55" t="s">
        <v>34</v>
      </c>
      <c r="E5" s="259" t="s">
        <v>217</v>
      </c>
    </row>
    <row r="6" spans="1:14" ht="21" customHeight="1">
      <c r="D6" s="55" t="s">
        <v>35</v>
      </c>
      <c r="E6" s="260">
        <v>100001</v>
      </c>
    </row>
    <row r="7" spans="1:14" ht="20.25" customHeight="1">
      <c r="A7" s="56" t="s">
        <v>62</v>
      </c>
      <c r="B7" s="57" t="s">
        <v>36</v>
      </c>
      <c r="C7" s="58" t="s">
        <v>158</v>
      </c>
    </row>
    <row r="8" spans="1:14" ht="20.25" customHeight="1">
      <c r="A8" s="56" t="s">
        <v>4</v>
      </c>
      <c r="B8" s="57" t="s">
        <v>36</v>
      </c>
      <c r="C8" s="58" t="s">
        <v>160</v>
      </c>
      <c r="E8" s="52" t="s">
        <v>5</v>
      </c>
    </row>
    <row r="9" spans="1:14" ht="20.25" customHeight="1">
      <c r="A9" s="55">
        <v>1</v>
      </c>
      <c r="B9" s="59" t="s">
        <v>61</v>
      </c>
      <c r="C9" s="60"/>
      <c r="E9" s="261">
        <v>5000</v>
      </c>
    </row>
    <row r="10" spans="1:14" s="120" customFormat="1" ht="20.25" customHeight="1">
      <c r="A10" s="55">
        <v>2</v>
      </c>
      <c r="B10" s="59" t="s">
        <v>65</v>
      </c>
      <c r="C10" s="60"/>
      <c r="D10" s="126">
        <v>7.0000000000000007E-2</v>
      </c>
      <c r="E10" s="261">
        <f>E9*D10</f>
        <v>350.00000000000006</v>
      </c>
    </row>
    <row r="11" spans="1:14" s="120" customFormat="1" ht="20.25" customHeight="1">
      <c r="A11" s="55">
        <v>3</v>
      </c>
      <c r="B11" s="59" t="s">
        <v>63</v>
      </c>
      <c r="C11" s="60"/>
      <c r="E11" s="262">
        <f>SUM(E9:E10)</f>
        <v>5350</v>
      </c>
    </row>
    <row r="12" spans="1:14" s="120" customFormat="1" ht="20.25" customHeight="1">
      <c r="A12" s="55">
        <v>4</v>
      </c>
      <c r="B12" s="59" t="s">
        <v>66</v>
      </c>
      <c r="C12" s="60"/>
      <c r="D12" s="126">
        <v>0.03</v>
      </c>
      <c r="E12" s="261">
        <f>E9*D12</f>
        <v>150</v>
      </c>
    </row>
    <row r="13" spans="1:14" s="120" customFormat="1" ht="20.25" customHeight="1">
      <c r="A13" s="56"/>
      <c r="B13" s="124" t="s">
        <v>63</v>
      </c>
      <c r="C13" s="125" t="s">
        <v>64</v>
      </c>
      <c r="D13" s="54"/>
      <c r="E13" s="262">
        <f>E11-E12</f>
        <v>5200</v>
      </c>
    </row>
    <row r="14" spans="1:14" s="120" customFormat="1" ht="20.25" customHeight="1">
      <c r="A14" s="56"/>
      <c r="B14" s="59"/>
      <c r="C14" s="60"/>
    </row>
    <row r="15" spans="1:14" ht="20.25" customHeight="1"/>
    <row r="16" spans="1:14" s="54" customFormat="1" ht="20.25" customHeight="1">
      <c r="A16" s="61" t="s">
        <v>37</v>
      </c>
      <c r="B16" s="795" t="s">
        <v>38</v>
      </c>
      <c r="C16" s="796"/>
      <c r="D16" s="62" t="s">
        <v>39</v>
      </c>
      <c r="E16" s="62" t="s">
        <v>40</v>
      </c>
      <c r="F16" s="63"/>
    </row>
    <row r="17" spans="1:6" ht="20.25" customHeight="1">
      <c r="A17" s="64"/>
      <c r="B17" s="65" t="s">
        <v>164</v>
      </c>
      <c r="C17" s="66"/>
      <c r="D17" s="67">
        <f>E13</f>
        <v>5200</v>
      </c>
      <c r="E17" s="68"/>
      <c r="F17" s="69"/>
    </row>
    <row r="18" spans="1:6" ht="20.25" customHeight="1">
      <c r="A18" s="70"/>
      <c r="B18" s="65" t="s">
        <v>165</v>
      </c>
      <c r="C18" s="71"/>
      <c r="D18" s="72">
        <f>E12</f>
        <v>150</v>
      </c>
      <c r="E18" s="73"/>
      <c r="F18" s="69"/>
    </row>
    <row r="19" spans="1:6" ht="20.25" customHeight="1">
      <c r="A19" s="70"/>
      <c r="B19" s="74"/>
      <c r="C19" s="71" t="s">
        <v>159</v>
      </c>
      <c r="D19" s="72"/>
      <c r="E19" s="73">
        <f>E9</f>
        <v>5000</v>
      </c>
      <c r="F19" s="69"/>
    </row>
    <row r="20" spans="1:6" ht="20.25" customHeight="1">
      <c r="A20" s="70"/>
      <c r="B20" s="74"/>
      <c r="C20" s="71" t="s">
        <v>65</v>
      </c>
      <c r="D20" s="72"/>
      <c r="E20" s="73">
        <f>E10</f>
        <v>350.00000000000006</v>
      </c>
      <c r="F20" s="69"/>
    </row>
    <row r="21" spans="1:6" ht="20.25" customHeight="1">
      <c r="A21" s="70"/>
      <c r="B21" s="65"/>
      <c r="C21" s="71"/>
      <c r="D21" s="72"/>
      <c r="E21" s="73"/>
      <c r="F21" s="69"/>
    </row>
    <row r="22" spans="1:6" ht="20.25" customHeight="1">
      <c r="A22" s="70"/>
      <c r="B22" s="65"/>
      <c r="C22" s="71"/>
      <c r="D22" s="72"/>
      <c r="E22" s="73"/>
      <c r="F22" s="69"/>
    </row>
    <row r="23" spans="1:6" ht="20.25" customHeight="1">
      <c r="A23" s="70"/>
      <c r="B23" s="74"/>
      <c r="C23" s="71"/>
      <c r="D23" s="73"/>
      <c r="E23" s="73"/>
      <c r="F23" s="69"/>
    </row>
    <row r="24" spans="1:6" ht="20.25" customHeight="1">
      <c r="A24" s="75"/>
      <c r="B24" s="76"/>
      <c r="C24" s="71"/>
      <c r="D24" s="77"/>
      <c r="E24" s="77"/>
      <c r="F24" s="69"/>
    </row>
    <row r="25" spans="1:6" ht="20.25" customHeight="1">
      <c r="A25" s="75"/>
      <c r="B25" s="76"/>
      <c r="C25" s="71"/>
      <c r="D25" s="77"/>
      <c r="E25" s="77"/>
      <c r="F25" s="69"/>
    </row>
    <row r="26" spans="1:6" ht="20.25" customHeight="1">
      <c r="A26" s="78"/>
      <c r="B26" s="79"/>
      <c r="C26" s="80"/>
      <c r="D26" s="81"/>
      <c r="E26" s="81"/>
      <c r="F26" s="69"/>
    </row>
    <row r="27" spans="1:6" ht="20.25" customHeight="1" thickBot="1">
      <c r="A27" s="82"/>
      <c r="B27" s="797" t="s">
        <v>41</v>
      </c>
      <c r="C27" s="798"/>
      <c r="D27" s="83">
        <f>SUM(D17:D26)</f>
        <v>5350</v>
      </c>
      <c r="E27" s="84">
        <f>SUM(E17:E26)</f>
        <v>5350</v>
      </c>
      <c r="F27" s="69"/>
    </row>
    <row r="28" spans="1:6" ht="20.25" customHeight="1" thickTop="1"/>
    <row r="29" spans="1:6" s="54" customFormat="1" ht="20.25" customHeight="1">
      <c r="A29" s="61" t="s">
        <v>42</v>
      </c>
      <c r="B29" s="799" t="s">
        <v>43</v>
      </c>
      <c r="C29" s="799"/>
      <c r="D29" s="61" t="s">
        <v>44</v>
      </c>
      <c r="E29" s="61" t="s">
        <v>5</v>
      </c>
    </row>
    <row r="30" spans="1:6" ht="20.25" customHeight="1">
      <c r="A30" s="85" t="s">
        <v>217</v>
      </c>
      <c r="B30" s="800" t="s">
        <v>166</v>
      </c>
      <c r="C30" s="801"/>
      <c r="D30" s="86"/>
      <c r="E30" s="87">
        <f>D17</f>
        <v>5200</v>
      </c>
    </row>
    <row r="31" spans="1:6" ht="20.25" customHeight="1">
      <c r="A31" s="88"/>
      <c r="B31" s="89"/>
      <c r="C31" s="71"/>
      <c r="D31" s="90"/>
      <c r="E31" s="91"/>
    </row>
    <row r="32" spans="1:6" ht="20.25" customHeight="1">
      <c r="A32" s="88"/>
      <c r="B32" s="89"/>
      <c r="C32" s="71"/>
      <c r="D32" s="90"/>
      <c r="E32" s="92"/>
    </row>
    <row r="33" spans="1:5" ht="20.25" customHeight="1">
      <c r="A33" s="88"/>
      <c r="B33" s="89"/>
      <c r="C33" s="71"/>
      <c r="D33" s="90"/>
      <c r="E33" s="92"/>
    </row>
    <row r="34" spans="1:5" ht="20.25" customHeight="1">
      <c r="A34" s="93"/>
      <c r="B34" s="802"/>
      <c r="C34" s="802"/>
      <c r="D34" s="78"/>
      <c r="E34" s="94"/>
    </row>
    <row r="35" spans="1:5" ht="20.25" customHeight="1"/>
    <row r="36" spans="1:5" ht="20.25" customHeight="1"/>
    <row r="37" spans="1:5" ht="20.25" customHeight="1"/>
    <row r="38" spans="1:5" ht="20.25" customHeight="1">
      <c r="A38" s="793"/>
      <c r="B38" s="793"/>
      <c r="C38" s="95"/>
      <c r="D38" s="96"/>
    </row>
    <row r="39" spans="1:5" ht="20.25" customHeight="1">
      <c r="A39" s="793" t="s">
        <v>45</v>
      </c>
      <c r="B39" s="793"/>
      <c r="C39" s="95" t="s">
        <v>46</v>
      </c>
      <c r="D39" s="96"/>
      <c r="E39" s="53" t="s">
        <v>47</v>
      </c>
    </row>
    <row r="40" spans="1:5" s="54" customFormat="1" ht="20.25" customHeight="1">
      <c r="A40" s="54" t="s">
        <v>48</v>
      </c>
      <c r="C40" s="54" t="s">
        <v>49</v>
      </c>
      <c r="E40" s="97" t="s">
        <v>50</v>
      </c>
    </row>
    <row r="41" spans="1:5" ht="20.25" customHeight="1"/>
    <row r="42" spans="1:5" ht="18" customHeight="1"/>
    <row r="43" spans="1:5" ht="18" customHeight="1"/>
    <row r="44" spans="1:5" ht="18" customHeight="1"/>
  </sheetData>
  <mergeCells count="8">
    <mergeCell ref="A38:B38"/>
    <mergeCell ref="A39:B39"/>
    <mergeCell ref="A3:E3"/>
    <mergeCell ref="B16:C16"/>
    <mergeCell ref="B27:C27"/>
    <mergeCell ref="B29:C29"/>
    <mergeCell ref="B30:C30"/>
    <mergeCell ref="B34:C34"/>
  </mergeCells>
  <pageMargins left="0.59055118110236227" right="0.19685039370078741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3F7A-9549-459C-9C97-441524E6B207}">
  <sheetPr>
    <tabColor theme="5" tint="0.59999389629810485"/>
  </sheetPr>
  <dimension ref="A1:C34"/>
  <sheetViews>
    <sheetView showGridLines="0" view="pageBreakPreview" topLeftCell="A22" zoomScaleNormal="100" zoomScaleSheetLayoutView="100" workbookViewId="0">
      <selection activeCell="C12" sqref="C12"/>
    </sheetView>
  </sheetViews>
  <sheetFormatPr defaultRowHeight="14"/>
  <cols>
    <col min="1" max="1" width="8.6640625" customWidth="1"/>
    <col min="2" max="2" width="50.6640625" customWidth="1"/>
    <col min="3" max="3" width="21.1640625" style="295" customWidth="1"/>
  </cols>
  <sheetData>
    <row r="1" spans="1:3" ht="23">
      <c r="A1" s="803" t="s">
        <v>58</v>
      </c>
      <c r="B1" s="803"/>
      <c r="C1" s="803"/>
    </row>
    <row r="2" spans="1:3" ht="23">
      <c r="A2" s="803" t="s">
        <v>176</v>
      </c>
      <c r="B2" s="803"/>
      <c r="C2" s="803"/>
    </row>
    <row r="3" spans="1:3" ht="23">
      <c r="A3" s="803" t="s">
        <v>177</v>
      </c>
      <c r="B3" s="803"/>
      <c r="C3" s="803"/>
    </row>
    <row r="4" spans="1:3" ht="23">
      <c r="A4" s="281"/>
      <c r="B4" s="281"/>
      <c r="C4" s="291" t="s">
        <v>218</v>
      </c>
    </row>
    <row r="5" spans="1:3" ht="23">
      <c r="A5" s="287" t="s">
        <v>182</v>
      </c>
      <c r="B5" s="282" t="s">
        <v>188</v>
      </c>
      <c r="C5" s="291"/>
    </row>
    <row r="6" spans="1:3" ht="23">
      <c r="A6" s="282"/>
      <c r="B6" s="282" t="s">
        <v>55</v>
      </c>
      <c r="C6" s="291"/>
    </row>
    <row r="7" spans="1:3" ht="23">
      <c r="A7" s="282"/>
      <c r="B7" s="282" t="s">
        <v>178</v>
      </c>
      <c r="C7" s="291"/>
    </row>
    <row r="8" spans="1:3" ht="23">
      <c r="A8" s="289" t="s">
        <v>179</v>
      </c>
      <c r="B8" s="289" t="s">
        <v>184</v>
      </c>
      <c r="C8" s="359" t="s">
        <v>5</v>
      </c>
    </row>
    <row r="9" spans="1:3" ht="23">
      <c r="A9" s="284">
        <v>1</v>
      </c>
      <c r="B9" s="285" t="s">
        <v>189</v>
      </c>
      <c r="C9" s="290">
        <v>5200</v>
      </c>
    </row>
    <row r="10" spans="1:3" ht="23">
      <c r="A10" s="284"/>
      <c r="B10" s="285"/>
      <c r="C10" s="290"/>
    </row>
    <row r="11" spans="1:3" ht="23">
      <c r="A11" s="284"/>
      <c r="B11" s="285"/>
      <c r="C11" s="290"/>
    </row>
    <row r="12" spans="1:3" ht="23">
      <c r="A12" s="284"/>
      <c r="B12" s="285"/>
      <c r="C12" s="290"/>
    </row>
    <row r="13" spans="1:3" ht="23">
      <c r="A13" s="284"/>
      <c r="B13" s="285"/>
      <c r="C13" s="290"/>
    </row>
    <row r="14" spans="1:3" ht="23">
      <c r="A14" s="284"/>
      <c r="B14" s="289" t="s">
        <v>63</v>
      </c>
      <c r="C14" s="358">
        <f>SUM(C9:C13)</f>
        <v>5200</v>
      </c>
    </row>
    <row r="15" spans="1:3" ht="23">
      <c r="A15" s="286"/>
      <c r="B15" s="286"/>
      <c r="C15" s="293"/>
    </row>
    <row r="16" spans="1:3" ht="23">
      <c r="A16" s="804" t="s">
        <v>183</v>
      </c>
      <c r="B16" s="804"/>
      <c r="C16" s="804"/>
    </row>
    <row r="17" spans="1:3" ht="12" customHeight="1">
      <c r="A17" s="286"/>
      <c r="B17" s="286"/>
      <c r="C17" s="293"/>
    </row>
    <row r="18" spans="1:3" ht="9.75" customHeight="1">
      <c r="A18" s="288"/>
      <c r="B18" s="288"/>
      <c r="C18" s="294"/>
    </row>
    <row r="19" spans="1:3" ht="23">
      <c r="A19" s="803" t="s">
        <v>58</v>
      </c>
      <c r="B19" s="803"/>
      <c r="C19" s="803"/>
    </row>
    <row r="20" spans="1:3" ht="23">
      <c r="A20" s="803" t="s">
        <v>176</v>
      </c>
      <c r="B20" s="803"/>
      <c r="C20" s="803"/>
    </row>
    <row r="21" spans="1:3" ht="23">
      <c r="A21" s="803" t="s">
        <v>177</v>
      </c>
      <c r="B21" s="803"/>
      <c r="C21" s="803"/>
    </row>
    <row r="22" spans="1:3" ht="23">
      <c r="A22" s="281"/>
      <c r="B22" s="281"/>
      <c r="C22" s="291" t="s">
        <v>190</v>
      </c>
    </row>
    <row r="23" spans="1:3" ht="23">
      <c r="A23" s="287" t="s">
        <v>182</v>
      </c>
      <c r="B23" s="282" t="s">
        <v>181</v>
      </c>
      <c r="C23" s="291"/>
    </row>
    <row r="24" spans="1:3" ht="23">
      <c r="A24" s="282"/>
      <c r="B24" s="282" t="s">
        <v>55</v>
      </c>
      <c r="C24" s="291"/>
    </row>
    <row r="25" spans="1:3" ht="23">
      <c r="A25" s="282"/>
      <c r="B25" s="282" t="s">
        <v>178</v>
      </c>
      <c r="C25" s="291"/>
    </row>
    <row r="26" spans="1:3" ht="23">
      <c r="A26" s="289" t="s">
        <v>179</v>
      </c>
      <c r="B26" s="289" t="s">
        <v>184</v>
      </c>
      <c r="C26" s="359" t="s">
        <v>5</v>
      </c>
    </row>
    <row r="27" spans="1:3" ht="23">
      <c r="A27" s="284"/>
      <c r="B27" s="285"/>
      <c r="C27" s="290"/>
    </row>
    <row r="28" spans="1:3" ht="23">
      <c r="A28" s="284"/>
      <c r="B28" s="285"/>
      <c r="C28" s="290"/>
    </row>
    <row r="29" spans="1:3" ht="23">
      <c r="A29" s="284"/>
      <c r="B29" s="285"/>
      <c r="C29" s="290"/>
    </row>
    <row r="30" spans="1:3" ht="23">
      <c r="A30" s="284"/>
      <c r="B30" s="285"/>
      <c r="C30" s="290"/>
    </row>
    <row r="31" spans="1:3" ht="23">
      <c r="A31" s="284"/>
      <c r="B31" s="285"/>
      <c r="C31" s="290"/>
    </row>
    <row r="32" spans="1:3" ht="23">
      <c r="A32" s="284"/>
      <c r="B32" s="289" t="s">
        <v>63</v>
      </c>
      <c r="C32" s="358">
        <f>SUM(C27:C31)</f>
        <v>0</v>
      </c>
    </row>
    <row r="33" spans="1:3" ht="23">
      <c r="A33" s="286"/>
      <c r="B33" s="286"/>
      <c r="C33" s="293"/>
    </row>
    <row r="34" spans="1:3" ht="23">
      <c r="A34" s="804" t="s">
        <v>183</v>
      </c>
      <c r="B34" s="804"/>
      <c r="C34" s="804"/>
    </row>
  </sheetData>
  <mergeCells count="8">
    <mergeCell ref="A19:C19"/>
    <mergeCell ref="A20:C20"/>
    <mergeCell ref="A21:C21"/>
    <mergeCell ref="A34:C34"/>
    <mergeCell ref="A1:C1"/>
    <mergeCell ref="A2:C2"/>
    <mergeCell ref="A3:C3"/>
    <mergeCell ref="A16:C16"/>
  </mergeCells>
  <pageMargins left="0.86" right="0.39" top="0.16" bottom="0.09" header="0" footer="0.0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19</vt:i4>
      </vt:variant>
    </vt:vector>
  </HeadingPairs>
  <TitlesOfParts>
    <vt:vector size="39" baseType="lpstr">
      <vt:lpstr>แนะนำการใช้งาน</vt:lpstr>
      <vt:lpstr>INDEX</vt:lpstr>
      <vt:lpstr>เงินสดย่อย</vt:lpstr>
      <vt:lpstr>ธนาคาร กระแสรายวัน</vt:lpstr>
      <vt:lpstr>บัญชีออมทรัพย์</vt:lpstr>
      <vt:lpstr>สินค้า 1</vt:lpstr>
      <vt:lpstr>คุมใบสำคัญรับ</vt:lpstr>
      <vt:lpstr>ใบสำคัญรับ</vt:lpstr>
      <vt:lpstr>ใบสำคัญรับ1</vt:lpstr>
      <vt:lpstr>ทะเบียนสินทรัพย์</vt:lpstr>
      <vt:lpstr>ใบคุมใบกำกับภาษีขาย</vt:lpstr>
      <vt:lpstr>คุมใบสำคัญจ่าย</vt:lpstr>
      <vt:lpstr>ใบสำคัญจ่าย</vt:lpstr>
      <vt:lpstr>ใบสำคัญจ่าย1</vt:lpstr>
      <vt:lpstr>ใบคุมใบกำกับภาษีซื้อ</vt:lpstr>
      <vt:lpstr>ใบคุมภาษีหัก ณ ที่จ่าย</vt:lpstr>
      <vt:lpstr>สรุปการจ่ายเงินเดือนรายเดือน</vt:lpstr>
      <vt:lpstr>ตัวอย่างคำนวณหักภาษี</vt:lpstr>
      <vt:lpstr>ตัวอย่างสลิป</vt:lpstr>
      <vt:lpstr>คุมประจำปีเงินเดือน</vt:lpstr>
      <vt:lpstr>BCExport</vt:lpstr>
      <vt:lpstr>คุมใบสำคัญจ่าย!Print_Area</vt:lpstr>
      <vt:lpstr>คุมใบสำคัญรับ!Print_Area</vt:lpstr>
      <vt:lpstr>คุมประจำปีเงินเดือน!Print_Area</vt:lpstr>
      <vt:lpstr>เงินสดย่อย!Print_Area</vt:lpstr>
      <vt:lpstr>ตัวอย่างคำนวณหักภาษี!Print_Area</vt:lpstr>
      <vt:lpstr>ใบคุมใบกำกับภาษีขาย!Print_Area</vt:lpstr>
      <vt:lpstr>ใบคุมใบกำกับภาษีซื้อ!Print_Area</vt:lpstr>
      <vt:lpstr>'ใบคุมภาษีหัก ณ ที่จ่าย'!Print_Area</vt:lpstr>
      <vt:lpstr>ใบสำคัญจ่าย!Print_Area</vt:lpstr>
      <vt:lpstr>ใบสำคัญรับ!Print_Area</vt:lpstr>
      <vt:lpstr>ใบสำคัญรับ1!Print_Area</vt:lpstr>
      <vt:lpstr>สรุปการจ่ายเงินเดือนรายเดือน!Print_Area</vt:lpstr>
      <vt:lpstr>คุมใบสำคัญจ่าย!Print_Titles</vt:lpstr>
      <vt:lpstr>คุมประจำปีเงินเดือน!Print_Titles</vt:lpstr>
      <vt:lpstr>เงินสดย่อย!Print_Titles</vt:lpstr>
      <vt:lpstr>ชื่อ___สกุล</vt:lpstr>
      <vt:lpstr>บริษัท_พีซ_พอร์ท_จำกัด</vt:lpstr>
      <vt:lpstr>สำหรับปี_2561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Chutima Uaiphon</cp:lastModifiedBy>
  <cp:lastPrinted>2019-10-22T08:02:11Z</cp:lastPrinted>
  <dcterms:created xsi:type="dcterms:W3CDTF">2019-06-24T11:31:39Z</dcterms:created>
  <dcterms:modified xsi:type="dcterms:W3CDTF">2021-04-20T11:23:14Z</dcterms:modified>
</cp:coreProperties>
</file>